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M:\Departments\Public Relations\Communications\Hybrid Rate Separation Project 2023-2024\"/>
    </mc:Choice>
  </mc:AlternateContent>
  <xr:revisionPtr revIDLastSave="0" documentId="13_ncr:1_{406F7419-E262-4901-AB24-6FEAE9EA2756}" xr6:coauthVersionLast="47" xr6:coauthVersionMax="47" xr10:uidLastSave="{00000000-0000-0000-0000-000000000000}"/>
  <bookViews>
    <workbookView xWindow="-120" yWindow="-120" windowWidth="29040" windowHeight="15840" tabRatio="713" xr2:uid="{828D19E8-DFD6-490E-97BC-79A2F280B027}"/>
  </bookViews>
  <sheets>
    <sheet name="24 Pays" sheetId="4" r:id="rId1"/>
    <sheet name="26 Pays" sheetId="5" r:id="rId2"/>
    <sheet name="10 Month Contract (12 pays)" sheetId="6" r:id="rId3"/>
    <sheet name="10 Month Contract (24 pays)" sheetId="10" r:id="rId4"/>
    <sheet name="10-12 Contract" sheetId="8" r:id="rId5"/>
  </sheets>
  <definedNames>
    <definedName name="_xlnm.Print_Area" localSheetId="2">'10 Month Contract (12 pays)'!$A$1:$F$54</definedName>
    <definedName name="_xlnm.Print_Area" localSheetId="3">'10 Month Contract (24 pays)'!$A$1:$F$66</definedName>
    <definedName name="_xlnm.Print_Area" localSheetId="0">'24 Pays'!$A$1:$E$40</definedName>
    <definedName name="_xlnm.Print_Area" localSheetId="1">'26 Pays'!$A$1:$E$52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9" i="10" l="1"/>
  <c r="D39" i="10"/>
  <c r="E28" i="10"/>
  <c r="D28" i="10"/>
  <c r="E25" i="10"/>
  <c r="D25" i="10"/>
  <c r="E13" i="10"/>
  <c r="D13" i="10"/>
  <c r="E35" i="5"/>
  <c r="D35" i="5"/>
  <c r="E12" i="5"/>
  <c r="D12" i="5"/>
  <c r="E29" i="4"/>
  <c r="D29" i="4"/>
  <c r="E20" i="4"/>
  <c r="D20" i="4"/>
  <c r="E17" i="4"/>
  <c r="D17" i="4"/>
  <c r="B26" i="8" l="1"/>
  <c r="C26" i="8"/>
  <c r="C25" i="8"/>
  <c r="C24" i="8"/>
  <c r="C21" i="8"/>
  <c r="C19" i="8"/>
  <c r="C18" i="8"/>
  <c r="C17" i="8"/>
  <c r="E26" i="8" l="1"/>
  <c r="C21" i="10"/>
  <c r="B21" i="10"/>
  <c r="E22" i="4"/>
  <c r="E25" i="5"/>
  <c r="D23" i="5"/>
  <c r="D15" i="5"/>
  <c r="E19" i="6"/>
  <c r="E20" i="6"/>
  <c r="D20" i="6"/>
  <c r="D16" i="6"/>
  <c r="E31" i="10"/>
  <c r="E32" i="10"/>
  <c r="D30" i="10"/>
  <c r="E30" i="10"/>
  <c r="D31" i="10"/>
  <c r="D32" i="10"/>
  <c r="D33" i="10"/>
  <c r="E33" i="10"/>
  <c r="D34" i="10"/>
  <c r="E34" i="10"/>
  <c r="D35" i="10"/>
  <c r="E35" i="10"/>
  <c r="D36" i="10"/>
  <c r="E36" i="10"/>
  <c r="D37" i="10"/>
  <c r="E37" i="10"/>
  <c r="D38" i="10"/>
  <c r="E38" i="10"/>
  <c r="E29" i="10"/>
  <c r="D29" i="10"/>
  <c r="C39" i="10"/>
  <c r="B39" i="10"/>
  <c r="B38" i="10"/>
  <c r="C38" i="10"/>
  <c r="B30" i="10"/>
  <c r="C30" i="10"/>
  <c r="B35" i="10"/>
  <c r="C35" i="10"/>
  <c r="B36" i="10"/>
  <c r="C36" i="10"/>
  <c r="B37" i="10"/>
  <c r="C37" i="10"/>
  <c r="C29" i="10"/>
  <c r="B29" i="10"/>
  <c r="C25" i="10"/>
  <c r="B25" i="10"/>
  <c r="B23" i="10"/>
  <c r="C23" i="10"/>
  <c r="B24" i="10"/>
  <c r="C24" i="10"/>
  <c r="C22" i="10"/>
  <c r="B22" i="10"/>
  <c r="B17" i="10"/>
  <c r="C17" i="10"/>
  <c r="B18" i="10"/>
  <c r="C18" i="10"/>
  <c r="B19" i="10"/>
  <c r="C19" i="10"/>
  <c r="B20" i="10"/>
  <c r="C20" i="10"/>
  <c r="C16" i="10"/>
  <c r="B16" i="10"/>
  <c r="C15" i="10"/>
  <c r="B15" i="10"/>
  <c r="D22" i="10"/>
  <c r="E22" i="10"/>
  <c r="D23" i="10"/>
  <c r="E23" i="10"/>
  <c r="D24" i="10"/>
  <c r="E24" i="10"/>
  <c r="E21" i="10"/>
  <c r="D21" i="10"/>
  <c r="E20" i="10"/>
  <c r="D20" i="10"/>
  <c r="D19" i="10"/>
  <c r="E19" i="10"/>
  <c r="D15" i="10"/>
  <c r="E15" i="10"/>
  <c r="D16" i="10"/>
  <c r="E16" i="10"/>
  <c r="D17" i="10"/>
  <c r="E17" i="10"/>
  <c r="D18" i="10"/>
  <c r="E18" i="10"/>
  <c r="E14" i="10"/>
  <c r="D14" i="10"/>
  <c r="C29" i="4" l="1"/>
  <c r="B29" i="4"/>
  <c r="E28" i="4"/>
  <c r="D28" i="4"/>
  <c r="C28" i="4"/>
  <c r="B28" i="4"/>
  <c r="E27" i="4"/>
  <c r="D27" i="4"/>
  <c r="C27" i="4"/>
  <c r="B27" i="4"/>
  <c r="E26" i="4"/>
  <c r="D26" i="4"/>
  <c r="C26" i="4"/>
  <c r="B26" i="4"/>
  <c r="E25" i="4"/>
  <c r="D25" i="4"/>
  <c r="C25" i="4"/>
  <c r="B25" i="4"/>
  <c r="E24" i="4"/>
  <c r="D24" i="4"/>
  <c r="C24" i="4"/>
  <c r="B24" i="4"/>
  <c r="E23" i="4"/>
  <c r="D23" i="4"/>
  <c r="C23" i="4"/>
  <c r="B23" i="4"/>
  <c r="D22" i="4"/>
  <c r="C22" i="4"/>
  <c r="B22" i="4"/>
  <c r="E21" i="4"/>
  <c r="D21" i="4"/>
  <c r="C21" i="4"/>
  <c r="B21" i="4"/>
  <c r="C17" i="4"/>
  <c r="B17" i="4"/>
  <c r="E16" i="4"/>
  <c r="D16" i="4"/>
  <c r="C16" i="4"/>
  <c r="B16" i="4"/>
  <c r="E15" i="4"/>
  <c r="D15" i="4"/>
  <c r="C15" i="4"/>
  <c r="B15" i="4"/>
  <c r="E14" i="4"/>
  <c r="D14" i="4"/>
  <c r="C14" i="4"/>
  <c r="B14" i="4"/>
  <c r="E13" i="4"/>
  <c r="D13" i="4"/>
  <c r="C13" i="4"/>
  <c r="B13" i="4"/>
  <c r="E12" i="4"/>
  <c r="D12" i="4"/>
  <c r="C23" i="8"/>
  <c r="C22" i="8"/>
  <c r="B23" i="8"/>
  <c r="B22" i="8"/>
  <c r="D19" i="8"/>
  <c r="E20" i="8"/>
  <c r="D20" i="8"/>
  <c r="E19" i="8"/>
  <c r="D19" i="6"/>
  <c r="E23" i="5"/>
  <c r="C20" i="5"/>
  <c r="B20" i="5"/>
  <c r="D26" i="8"/>
  <c r="E25" i="8"/>
  <c r="E24" i="8"/>
  <c r="E23" i="8"/>
  <c r="E22" i="8"/>
  <c r="E21" i="8"/>
  <c r="E18" i="8"/>
  <c r="E17" i="8"/>
  <c r="E16" i="8"/>
  <c r="D25" i="8"/>
  <c r="D24" i="8"/>
  <c r="D23" i="8"/>
  <c r="D22" i="8"/>
  <c r="D21" i="8"/>
  <c r="D18" i="8"/>
  <c r="D17" i="8"/>
  <c r="D16" i="8"/>
  <c r="E15" i="8"/>
  <c r="D15" i="8"/>
  <c r="E14" i="8"/>
  <c r="D14" i="8"/>
  <c r="E13" i="8"/>
  <c r="D13" i="8"/>
  <c r="B25" i="8"/>
  <c r="B24" i="8"/>
  <c r="B21" i="8"/>
  <c r="B19" i="8"/>
  <c r="B18" i="8"/>
  <c r="B17" i="8"/>
  <c r="B16" i="8"/>
  <c r="B15" i="8"/>
  <c r="B14" i="8"/>
  <c r="E26" i="6"/>
  <c r="D26" i="6"/>
  <c r="E13" i="6"/>
  <c r="D13" i="6"/>
  <c r="D25" i="6"/>
  <c r="D24" i="6"/>
  <c r="D23" i="6"/>
  <c r="D22" i="6"/>
  <c r="D21" i="6"/>
  <c r="D18" i="6"/>
  <c r="D17" i="6"/>
  <c r="E25" i="6"/>
  <c r="E24" i="6"/>
  <c r="E23" i="6"/>
  <c r="E22" i="6"/>
  <c r="E21" i="6"/>
  <c r="E18" i="6"/>
  <c r="E17" i="6"/>
  <c r="E16" i="6"/>
  <c r="E15" i="6"/>
  <c r="D15" i="6"/>
  <c r="E14" i="6"/>
  <c r="D14" i="6"/>
  <c r="C26" i="6"/>
  <c r="C25" i="6"/>
  <c r="C24" i="6"/>
  <c r="C21" i="6"/>
  <c r="C19" i="6"/>
  <c r="C18" i="6"/>
  <c r="C17" i="6"/>
  <c r="C16" i="6"/>
  <c r="C15" i="6"/>
  <c r="C14" i="6"/>
  <c r="B26" i="6"/>
  <c r="B25" i="6"/>
  <c r="B24" i="6"/>
  <c r="B21" i="6"/>
  <c r="B19" i="6"/>
  <c r="B18" i="6"/>
  <c r="B17" i="6"/>
  <c r="B16" i="6"/>
  <c r="B15" i="6"/>
  <c r="B14" i="6"/>
  <c r="E34" i="5"/>
  <c r="E33" i="5"/>
  <c r="E32" i="5"/>
  <c r="E31" i="5"/>
  <c r="E30" i="5"/>
  <c r="E29" i="5"/>
  <c r="E28" i="5"/>
  <c r="E27" i="5"/>
  <c r="E26" i="5"/>
  <c r="D34" i="5"/>
  <c r="D33" i="5"/>
  <c r="D32" i="5"/>
  <c r="D31" i="5"/>
  <c r="D30" i="5"/>
  <c r="D29" i="5"/>
  <c r="D28" i="5"/>
  <c r="D27" i="5"/>
  <c r="D26" i="5"/>
  <c r="D25" i="5"/>
  <c r="E24" i="5"/>
  <c r="D24" i="5"/>
  <c r="E20" i="5"/>
  <c r="D20" i="5"/>
  <c r="E19" i="5"/>
  <c r="D19" i="5"/>
  <c r="E18" i="5"/>
  <c r="D18" i="5"/>
  <c r="E17" i="5"/>
  <c r="D17" i="5"/>
  <c r="E16" i="5"/>
  <c r="D16" i="5"/>
  <c r="E15" i="5"/>
  <c r="E14" i="5"/>
  <c r="D14" i="5"/>
  <c r="E13" i="5"/>
  <c r="D13" i="5"/>
  <c r="C35" i="5"/>
  <c r="C33" i="5"/>
  <c r="C32" i="5"/>
  <c r="C31" i="5"/>
  <c r="C30" i="5"/>
  <c r="C29" i="5"/>
  <c r="C28" i="5"/>
  <c r="C27" i="5"/>
  <c r="C26" i="5"/>
  <c r="C25" i="5"/>
  <c r="C24" i="5"/>
  <c r="C19" i="5"/>
  <c r="C18" i="5"/>
  <c r="C17" i="5"/>
  <c r="C16" i="5"/>
  <c r="C14" i="5"/>
  <c r="C13" i="5"/>
  <c r="B35" i="5"/>
  <c r="B33" i="5"/>
  <c r="B32" i="5"/>
  <c r="B31" i="5"/>
  <c r="B30" i="5"/>
  <c r="B29" i="5"/>
  <c r="B28" i="5"/>
  <c r="B27" i="5"/>
  <c r="B26" i="5"/>
  <c r="B25" i="5"/>
  <c r="B24" i="5"/>
  <c r="B19" i="5"/>
  <c r="B18" i="5"/>
  <c r="B17" i="5"/>
  <c r="B16" i="5"/>
  <c r="B14" i="5"/>
  <c r="B13" i="5"/>
  <c r="C14" i="8"/>
  <c r="C15" i="8"/>
  <c r="C1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Kelly Hiers</author>
  </authors>
  <commentList>
    <comment ref="D12" authorId="0" shapeId="0" xr:uid="{11836BC3-1871-4FA4-BCB0-511C12192A5F}">
      <text>
        <r>
          <rPr>
            <b/>
            <sz val="9"/>
            <color indexed="81"/>
            <rFont val="Tahoma"/>
            <family val="2"/>
          </rPr>
          <t>VRS:</t>
        </r>
        <r>
          <rPr>
            <sz val="9"/>
            <color indexed="81"/>
            <rFont val="Tahoma"/>
            <family val="2"/>
          </rPr>
          <t xml:space="preserve">
DC contributions start on the first pay date the member receives creditable compensation.</t>
        </r>
      </text>
    </comment>
    <comment ref="E12" authorId="0" shapeId="0" xr:uid="{D45F263C-FBA1-4171-89A3-60684D67CC1D}">
      <text>
        <r>
          <rPr>
            <b/>
            <sz val="9"/>
            <color indexed="81"/>
            <rFont val="Tahoma"/>
            <family val="2"/>
          </rPr>
          <t>VRS:</t>
        </r>
        <r>
          <rPr>
            <sz val="9"/>
            <color indexed="81"/>
            <rFont val="Tahoma"/>
            <family val="2"/>
          </rPr>
          <t xml:space="preserve">
DC contributions start on the first pay date the member receives creditable compensation.</t>
        </r>
      </text>
    </comment>
    <comment ref="B13" authorId="0" shapeId="0" xr:uid="{BE0D761A-85FC-4A58-92F3-E1B83783C190}">
      <text>
        <r>
          <rPr>
            <b/>
            <sz val="9"/>
            <color indexed="81"/>
            <rFont val="Tahoma"/>
            <family val="2"/>
          </rPr>
          <t>VRS:</t>
        </r>
        <r>
          <rPr>
            <sz val="9"/>
            <color indexed="81"/>
            <rFont val="Tahoma"/>
            <family val="2"/>
          </rPr>
          <t xml:space="preserve">
Since the employee's start date is after the first business day of the month, no DB contributions are due until the following month.</t>
        </r>
      </text>
    </comment>
    <comment ref="C13" authorId="0" shapeId="0" xr:uid="{A7FC4843-F03D-41C1-A711-ADB2FFC07270}">
      <text>
        <r>
          <rPr>
            <b/>
            <sz val="9"/>
            <color indexed="81"/>
            <rFont val="Tahoma"/>
            <family val="2"/>
          </rPr>
          <t>VRS:</t>
        </r>
        <r>
          <rPr>
            <sz val="9"/>
            <color indexed="81"/>
            <rFont val="Tahoma"/>
            <family val="2"/>
          </rPr>
          <t xml:space="preserve">
Since the employee's start date is after the first business day of the month, no DB contributions are due until the following month.</t>
        </r>
      </text>
    </comment>
    <comment ref="B17" authorId="0" shapeId="0" xr:uid="{E4FCE65A-D606-4029-961A-31EA9042F656}">
      <text>
        <r>
          <rPr>
            <b/>
            <sz val="9"/>
            <color indexed="81"/>
            <rFont val="Tahoma"/>
            <family val="2"/>
          </rPr>
          <t>VRS:</t>
        </r>
        <r>
          <rPr>
            <sz val="9"/>
            <color indexed="81"/>
            <rFont val="Tahoma"/>
            <family val="2"/>
          </rPr>
          <t xml:space="preserve">
Although this is a partial pay period due to the mid-month LWOP start date, the full DB amount is due for the month in order for the member to receive service credit for that month.</t>
        </r>
      </text>
    </comment>
    <comment ref="C17" authorId="0" shapeId="0" xr:uid="{624B2B85-A354-42CC-9ADF-6164107395CA}">
      <text>
        <r>
          <rPr>
            <b/>
            <sz val="9"/>
            <color indexed="81"/>
            <rFont val="Tahoma"/>
            <family val="2"/>
          </rPr>
          <t>VRS:</t>
        </r>
        <r>
          <rPr>
            <sz val="9"/>
            <color indexed="81"/>
            <rFont val="Tahoma"/>
            <family val="2"/>
          </rPr>
          <t xml:space="preserve">
Although this is a partial pay period due to the mid-month LWOP start date, the full DB amount is due for the month in order for the member to receive service credit for that month.</t>
        </r>
      </text>
    </comment>
    <comment ref="D17" authorId="0" shapeId="0" xr:uid="{3AFBDFC1-F1E3-4D35-8A1C-204D3D7B22C9}">
      <text>
        <r>
          <rPr>
            <b/>
            <sz val="9"/>
            <color indexed="81"/>
            <rFont val="Tahoma"/>
            <family val="2"/>
          </rPr>
          <t>VRS:</t>
        </r>
        <r>
          <rPr>
            <sz val="9"/>
            <color indexed="81"/>
            <rFont val="Tahoma"/>
            <family val="2"/>
          </rPr>
          <t xml:space="preserve">
DC contributions are due only on the creditable compensation received for the pay period.</t>
        </r>
      </text>
    </comment>
    <comment ref="E17" authorId="0" shapeId="0" xr:uid="{85619FFE-3193-4ADC-865D-63DBEF3D0672}">
      <text>
        <r>
          <rPr>
            <b/>
            <sz val="9"/>
            <color indexed="81"/>
            <rFont val="Tahoma"/>
            <family val="2"/>
          </rPr>
          <t>VRS:</t>
        </r>
        <r>
          <rPr>
            <sz val="9"/>
            <color indexed="81"/>
            <rFont val="Tahoma"/>
            <family val="2"/>
          </rPr>
          <t xml:space="preserve">
DC contributions are due only on the creditable compensation received for the pay period.</t>
        </r>
      </text>
    </comment>
    <comment ref="B20" authorId="0" shapeId="0" xr:uid="{F60B3E42-3BF5-49D4-A948-4B6BDA52D876}">
      <text>
        <r>
          <rPr>
            <b/>
            <sz val="9"/>
            <color indexed="81"/>
            <rFont val="Tahoma"/>
            <family val="2"/>
          </rPr>
          <t>VRS:</t>
        </r>
        <r>
          <rPr>
            <sz val="9"/>
            <color indexed="81"/>
            <rFont val="Tahoma"/>
            <family val="2"/>
          </rPr>
          <t xml:space="preserve">
In order to be eligible for contributions for a month, the employee must return to active employment on or before the first business day of the month. Because this employee returned after the first business day, no DB contributions are due until the following month.</t>
        </r>
      </text>
    </comment>
    <comment ref="D20" authorId="0" shapeId="0" xr:uid="{B17B60E1-3294-4FF4-A4CE-94C9B5E284BC}">
      <text>
        <r>
          <rPr>
            <b/>
            <sz val="9"/>
            <color indexed="81"/>
            <rFont val="Tahoma"/>
            <family val="2"/>
          </rPr>
          <t>VRS:</t>
        </r>
        <r>
          <rPr>
            <sz val="9"/>
            <color indexed="81"/>
            <rFont val="Tahoma"/>
            <family val="2"/>
          </rPr>
          <t xml:space="preserve">
Similar to the above comment, DC contributions are due on whatever creditable compensation is paid on the pay period, even if it is partial pay.</t>
        </r>
      </text>
    </comment>
    <comment ref="E20" authorId="0" shapeId="0" xr:uid="{603B31E0-F00D-4BBE-8834-28F5A43F58C5}">
      <text>
        <r>
          <rPr>
            <b/>
            <sz val="9"/>
            <color indexed="81"/>
            <rFont val="Tahoma"/>
            <family val="2"/>
          </rPr>
          <t>VRS:</t>
        </r>
        <r>
          <rPr>
            <sz val="9"/>
            <color indexed="81"/>
            <rFont val="Tahoma"/>
            <family val="2"/>
          </rPr>
          <t xml:space="preserve">
Similar to the above comment, DC contributions are due on whatever creditable compensation is paid on the pay period, even if it is partial pay.</t>
        </r>
      </text>
    </comment>
    <comment ref="D22" authorId="0" shapeId="0" xr:uid="{61F0AE04-ADD2-4A69-9FA4-3CAAD40897D6}">
      <text>
        <r>
          <rPr>
            <b/>
            <sz val="9"/>
            <color indexed="81"/>
            <rFont val="Tahoma"/>
            <family val="2"/>
          </rPr>
          <t>VRS:</t>
        </r>
        <r>
          <rPr>
            <sz val="9"/>
            <color indexed="81"/>
            <rFont val="Tahoma"/>
            <family val="2"/>
          </rPr>
          <t xml:space="preserve">
The DC component is based on the creditable compensation received each pay period, which in this example includes the mid-month salary increase.</t>
        </r>
      </text>
    </comment>
    <comment ref="E22" authorId="0" shapeId="0" xr:uid="{9C15DD44-A2E9-4AEA-8A50-6DFDAAFEB9B2}">
      <text>
        <r>
          <rPr>
            <b/>
            <sz val="9"/>
            <color indexed="81"/>
            <rFont val="Tahoma"/>
            <family val="2"/>
          </rPr>
          <t>VRS:</t>
        </r>
        <r>
          <rPr>
            <sz val="9"/>
            <color indexed="81"/>
            <rFont val="Tahoma"/>
            <family val="2"/>
          </rPr>
          <t xml:space="preserve">
The DC component is based on the creditable compensation received each pay period, which in this example includes the mid-month salary increase.</t>
        </r>
      </text>
    </comment>
    <comment ref="B23" authorId="0" shapeId="0" xr:uid="{26396FE4-18D5-4B37-9796-8103597A9AC6}">
      <text>
        <r>
          <rPr>
            <b/>
            <sz val="9"/>
            <color indexed="81"/>
            <rFont val="Tahoma"/>
            <family val="2"/>
          </rPr>
          <t>VRS:</t>
        </r>
        <r>
          <rPr>
            <sz val="9"/>
            <color indexed="81"/>
            <rFont val="Tahoma"/>
            <family val="2"/>
          </rPr>
          <t xml:space="preserve">
In this example, the salary change is not effective for the DB component until the following month because the salary start date is after the first business day of the month.</t>
        </r>
      </text>
    </comment>
    <comment ref="C23" authorId="0" shapeId="0" xr:uid="{C737B0D9-F8D1-4A72-A08C-D30D740E90B8}">
      <text>
        <r>
          <rPr>
            <b/>
            <sz val="9"/>
            <color indexed="81"/>
            <rFont val="Tahoma"/>
            <family val="2"/>
          </rPr>
          <t>VRS:</t>
        </r>
        <r>
          <rPr>
            <sz val="9"/>
            <color indexed="81"/>
            <rFont val="Tahoma"/>
            <family val="2"/>
          </rPr>
          <t xml:space="preserve">
In this example, the salary change is not effective for the DB component until the following month because the salary start date is after the first business day of the month.</t>
        </r>
      </text>
    </comment>
    <comment ref="B29" authorId="0" shapeId="0" xr:uid="{5FA198E9-B96A-4CE9-806F-9F8B0797BFFF}">
      <text>
        <r>
          <rPr>
            <b/>
            <sz val="9"/>
            <color indexed="81"/>
            <rFont val="Tahoma"/>
            <family val="2"/>
          </rPr>
          <t>VRS:</t>
        </r>
        <r>
          <rPr>
            <sz val="9"/>
            <color indexed="81"/>
            <rFont val="Tahoma"/>
            <family val="2"/>
          </rPr>
          <t xml:space="preserve">
In order for the member to receive service credit for the month, the DB component must be collected for the full month.</t>
        </r>
      </text>
    </comment>
    <comment ref="C29" authorId="0" shapeId="0" xr:uid="{85714976-C409-4322-A46D-CFC59796E4B6}">
      <text>
        <r>
          <rPr>
            <b/>
            <sz val="9"/>
            <color indexed="81"/>
            <rFont val="Tahoma"/>
            <family val="2"/>
          </rPr>
          <t xml:space="preserve">VRS:
</t>
        </r>
        <r>
          <rPr>
            <sz val="9"/>
            <color indexed="81"/>
            <rFont val="Tahoma"/>
            <family val="2"/>
          </rPr>
          <t xml:space="preserve">In order for the member to receive service credit for the month, the DB component must be collected for the full month.
</t>
        </r>
      </text>
    </comment>
    <comment ref="D29" authorId="0" shapeId="0" xr:uid="{3F87CE0D-2BBD-4E4A-9922-28DEC83E7CC9}">
      <text>
        <r>
          <rPr>
            <b/>
            <sz val="9"/>
            <color indexed="81"/>
            <rFont val="Tahoma"/>
            <family val="2"/>
          </rPr>
          <t>VRS:</t>
        </r>
        <r>
          <rPr>
            <sz val="9"/>
            <color indexed="81"/>
            <rFont val="Tahoma"/>
            <family val="2"/>
          </rPr>
          <t xml:space="preserve">
Similar to the above comment, DC contributions are due on whatever creditable compensation is paid on the pay period, even if it is partial pay.</t>
        </r>
      </text>
    </comment>
    <comment ref="E29" authorId="0" shapeId="0" xr:uid="{611C9246-348A-4ECA-95E7-45AC9DA3A87D}">
      <text>
        <r>
          <rPr>
            <b/>
            <sz val="9"/>
            <color indexed="81"/>
            <rFont val="Tahoma"/>
            <family val="2"/>
          </rPr>
          <t>VRS:</t>
        </r>
        <r>
          <rPr>
            <sz val="9"/>
            <color indexed="81"/>
            <rFont val="Tahoma"/>
            <family val="2"/>
          </rPr>
          <t xml:space="preserve">
Similar to the above comment, DC contributions are due on whatever creditable compensation is paid on the pay period, even if it is partial pay.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Kelly Hiers</author>
  </authors>
  <commentList>
    <comment ref="D12" authorId="0" shapeId="0" xr:uid="{CA8328BF-A701-4454-A9B0-A3C04CEBCB43}">
      <text>
        <r>
          <rPr>
            <b/>
            <sz val="9"/>
            <color indexed="81"/>
            <rFont val="Tahoma"/>
            <family val="2"/>
          </rPr>
          <t>VRS:</t>
        </r>
        <r>
          <rPr>
            <sz val="9"/>
            <color indexed="81"/>
            <rFont val="Tahoma"/>
            <family val="2"/>
          </rPr>
          <t xml:space="preserve">
DC contributions are based on the creditable compensation paid on this pay period only.</t>
        </r>
      </text>
    </comment>
    <comment ref="E12" authorId="0" shapeId="0" xr:uid="{6CC58FC7-8684-4887-B1B4-EC5E75C93636}">
      <text>
        <r>
          <rPr>
            <b/>
            <sz val="9"/>
            <color indexed="81"/>
            <rFont val="Tahoma"/>
            <family val="2"/>
          </rPr>
          <t>VRS:</t>
        </r>
        <r>
          <rPr>
            <sz val="9"/>
            <color indexed="81"/>
            <rFont val="Tahoma"/>
            <family val="2"/>
          </rPr>
          <t xml:space="preserve">
DC contributions are based on the creditable compensation paid on this pay period only.</t>
        </r>
      </text>
    </comment>
    <comment ref="B13" authorId="0" shapeId="0" xr:uid="{D27DD790-9365-4642-8416-CE320DC11280}">
      <text>
        <r>
          <rPr>
            <b/>
            <sz val="9"/>
            <color indexed="81"/>
            <rFont val="Tahoma"/>
            <family val="2"/>
          </rPr>
          <t>VRS:</t>
        </r>
        <r>
          <rPr>
            <sz val="9"/>
            <color indexed="81"/>
            <rFont val="Tahoma"/>
            <family val="2"/>
          </rPr>
          <t xml:space="preserve">
Since the employee's start date is after the first business day of the month, no DB contributions are due until the following month.</t>
        </r>
      </text>
    </comment>
    <comment ref="C13" authorId="0" shapeId="0" xr:uid="{C72E7E25-2D69-4D4E-9F62-8F05364AA629}">
      <text>
        <r>
          <rPr>
            <b/>
            <sz val="9"/>
            <color indexed="81"/>
            <rFont val="Tahoma"/>
            <family val="2"/>
          </rPr>
          <t>VRS:</t>
        </r>
        <r>
          <rPr>
            <sz val="9"/>
            <color indexed="81"/>
            <rFont val="Tahoma"/>
            <family val="2"/>
          </rPr>
          <t xml:space="preserve">
Since the employee's start date is after the first business day of the month, no DB contributions are due until the following month.</t>
        </r>
      </text>
    </comment>
    <comment ref="D15" authorId="0" shapeId="0" xr:uid="{DCBA58CA-A58A-40B8-A2A7-0B52094E585F}">
      <text>
        <r>
          <rPr>
            <b/>
            <sz val="9"/>
            <color indexed="81"/>
            <rFont val="Tahoma"/>
            <family val="2"/>
          </rPr>
          <t>VRS:</t>
        </r>
        <r>
          <rPr>
            <sz val="9"/>
            <color indexed="81"/>
            <rFont val="Tahoma"/>
            <family val="2"/>
          </rPr>
          <t xml:space="preserve">
The DC component is based on the creditable compensation received each pay period, regardless of the pay frequency.</t>
        </r>
      </text>
    </comment>
    <comment ref="E15" authorId="0" shapeId="0" xr:uid="{94BE9A0F-B3C9-4135-8327-19EAC84E2644}">
      <text>
        <r>
          <rPr>
            <b/>
            <sz val="9"/>
            <color indexed="81"/>
            <rFont val="Tahoma"/>
            <family val="2"/>
          </rPr>
          <t>VRS:</t>
        </r>
        <r>
          <rPr>
            <sz val="9"/>
            <color indexed="81"/>
            <rFont val="Tahoma"/>
            <family val="2"/>
          </rPr>
          <t xml:space="preserve">
The DC component is based on the creditable compensation received each pay period, regardless of the pay frequency.</t>
        </r>
      </text>
    </comment>
    <comment ref="B20" authorId="0" shapeId="0" xr:uid="{D71AEEA1-567F-4105-82DB-1B1203895F16}">
      <text>
        <r>
          <rPr>
            <b/>
            <sz val="9"/>
            <color indexed="81"/>
            <rFont val="Tahoma"/>
            <family val="2"/>
          </rPr>
          <t>VRS:</t>
        </r>
        <r>
          <rPr>
            <sz val="9"/>
            <color indexed="81"/>
            <rFont val="Tahoma"/>
            <family val="2"/>
          </rPr>
          <t xml:space="preserve">
Although this is a partial pay period due to the mid-month LWOP start date, the full DB amount is due for the month in order for the member to receive service credit for that month.</t>
        </r>
      </text>
    </comment>
    <comment ref="C20" authorId="0" shapeId="0" xr:uid="{BE1E9CC6-393F-44AE-A052-A0D15E5A4178}">
      <text>
        <r>
          <rPr>
            <b/>
            <sz val="9"/>
            <color indexed="81"/>
            <rFont val="Tahoma"/>
            <family val="2"/>
          </rPr>
          <t>VRS:</t>
        </r>
        <r>
          <rPr>
            <sz val="9"/>
            <color indexed="81"/>
            <rFont val="Tahoma"/>
            <family val="2"/>
          </rPr>
          <t xml:space="preserve">
Although this is a partial pay period due to the mid-month LWOP start date, the full DB amount is due for the month in order for the member to receive service credit for that month.</t>
        </r>
      </text>
    </comment>
    <comment ref="B23" authorId="0" shapeId="0" xr:uid="{6848362F-3201-485F-B629-75E3A5608DC0}">
      <text>
        <r>
          <rPr>
            <b/>
            <sz val="9"/>
            <color indexed="81"/>
            <rFont val="Tahoma"/>
            <family val="2"/>
          </rPr>
          <t>VRS:</t>
        </r>
        <r>
          <rPr>
            <sz val="9"/>
            <color indexed="81"/>
            <rFont val="Tahoma"/>
            <family val="2"/>
          </rPr>
          <t xml:space="preserve">
In order to be eligible for contributions for a month, the employee must return to active employment on or before the first business day of the month. Because this employee returned after the first business day, no DB contributions are due until the following month.</t>
        </r>
      </text>
    </comment>
    <comment ref="D23" authorId="0" shapeId="0" xr:uid="{4EDB561B-C673-4CCF-9041-569C1A1863BB}">
      <text>
        <r>
          <rPr>
            <b/>
            <sz val="9"/>
            <color indexed="81"/>
            <rFont val="Tahoma"/>
            <family val="2"/>
          </rPr>
          <t>VRS:</t>
        </r>
        <r>
          <rPr>
            <sz val="9"/>
            <color indexed="81"/>
            <rFont val="Tahoma"/>
            <family val="2"/>
          </rPr>
          <t xml:space="preserve">
Similar to the above comment, DC contributions are due on whatever creditable compensation is paid on the pay period, even if it is partial pay.</t>
        </r>
      </text>
    </comment>
    <comment ref="E23" authorId="0" shapeId="0" xr:uid="{A6C9A75D-FF85-4A2C-8B76-0ED8CFD7EC88}">
      <text>
        <r>
          <rPr>
            <b/>
            <sz val="9"/>
            <color indexed="81"/>
            <rFont val="Tahoma"/>
            <family val="2"/>
          </rPr>
          <t>VRS:</t>
        </r>
        <r>
          <rPr>
            <sz val="9"/>
            <color indexed="81"/>
            <rFont val="Tahoma"/>
            <family val="2"/>
          </rPr>
          <t xml:space="preserve">
Similar to the above comment, DC contributions are due on whatever creditable compensation is paid on the pay period, even if it is partial pay.</t>
        </r>
      </text>
    </comment>
    <comment ref="D25" authorId="0" shapeId="0" xr:uid="{397859E4-2804-41FF-9197-37D1632B5AE2}">
      <text>
        <r>
          <rPr>
            <b/>
            <sz val="9"/>
            <color indexed="81"/>
            <rFont val="Tahoma"/>
            <family val="2"/>
          </rPr>
          <t>VRS:</t>
        </r>
        <r>
          <rPr>
            <sz val="9"/>
            <color indexed="81"/>
            <rFont val="Tahoma"/>
            <family val="2"/>
          </rPr>
          <t xml:space="preserve">
The DC component is based on the creditable compensation received each pay period, which in this example includes the mid-month salary increase.</t>
        </r>
      </text>
    </comment>
    <comment ref="E25" authorId="0" shapeId="0" xr:uid="{90B33E20-65E7-4FC0-842D-BA1E6F546BAE}">
      <text>
        <r>
          <rPr>
            <b/>
            <sz val="9"/>
            <color indexed="81"/>
            <rFont val="Tahoma"/>
            <family val="2"/>
          </rPr>
          <t>VRS:</t>
        </r>
        <r>
          <rPr>
            <sz val="9"/>
            <color indexed="81"/>
            <rFont val="Tahoma"/>
            <family val="2"/>
          </rPr>
          <t xml:space="preserve">
The DC component is based on the creditable compensation received each pay period, which in this example includes the mid-month salary increase.</t>
        </r>
      </text>
    </comment>
    <comment ref="B26" authorId="0" shapeId="0" xr:uid="{400D2389-D042-4DEE-B15E-54701EAE65CB}">
      <text>
        <r>
          <rPr>
            <b/>
            <sz val="9"/>
            <color indexed="81"/>
            <rFont val="Tahoma"/>
            <family val="2"/>
          </rPr>
          <t>VRS:</t>
        </r>
        <r>
          <rPr>
            <sz val="9"/>
            <color indexed="81"/>
            <rFont val="Tahoma"/>
            <family val="2"/>
          </rPr>
          <t xml:space="preserve">
In this example, the salary change is not effective for the DB component until the following month because the salary start date is after the first business day of the month.</t>
        </r>
      </text>
    </comment>
    <comment ref="C26" authorId="0" shapeId="0" xr:uid="{62BB3AF0-0211-41B6-A2B4-C5F9D7C0FE2F}">
      <text>
        <r>
          <rPr>
            <b/>
            <sz val="9"/>
            <color indexed="81"/>
            <rFont val="Tahoma"/>
            <family val="2"/>
          </rPr>
          <t>VRS:</t>
        </r>
        <r>
          <rPr>
            <sz val="9"/>
            <color indexed="81"/>
            <rFont val="Tahoma"/>
            <family val="2"/>
          </rPr>
          <t xml:space="preserve">
In this example, the salary change is not effective for the DB component until the following month because the salary start date is after the first business day of the month.</t>
        </r>
      </text>
    </comment>
    <comment ref="B35" authorId="0" shapeId="0" xr:uid="{55A023B5-7C7C-472B-A691-41858A97EE0B}">
      <text>
        <r>
          <rPr>
            <b/>
            <sz val="9"/>
            <color indexed="81"/>
            <rFont val="Tahoma"/>
            <family val="2"/>
          </rPr>
          <t>VRS:</t>
        </r>
        <r>
          <rPr>
            <sz val="9"/>
            <color indexed="81"/>
            <rFont val="Tahoma"/>
            <family val="2"/>
          </rPr>
          <t xml:space="preserve">
In order for the member to receive service credit for the month, the DB component must be collected for the full month.</t>
        </r>
      </text>
    </comment>
    <comment ref="C35" authorId="0" shapeId="0" xr:uid="{023E7A2A-9CF5-478D-A9AB-E78B77407CB0}">
      <text>
        <r>
          <rPr>
            <b/>
            <sz val="9"/>
            <color indexed="81"/>
            <rFont val="Tahoma"/>
            <family val="2"/>
          </rPr>
          <t>VRS:</t>
        </r>
        <r>
          <rPr>
            <sz val="9"/>
            <color indexed="81"/>
            <rFont val="Tahoma"/>
            <family val="2"/>
          </rPr>
          <t xml:space="preserve">
In order for the member to receive service credit for the month, the DB component must be collected for the full month.</t>
        </r>
      </text>
    </comment>
    <comment ref="D35" authorId="0" shapeId="0" xr:uid="{76AC34FC-3BDC-4EB6-8D92-F976BFE738FF}">
      <text>
        <r>
          <rPr>
            <b/>
            <sz val="9"/>
            <color indexed="81"/>
            <rFont val="Tahoma"/>
            <family val="2"/>
          </rPr>
          <t>VRS:</t>
        </r>
        <r>
          <rPr>
            <sz val="9"/>
            <color indexed="81"/>
            <rFont val="Tahoma"/>
            <family val="2"/>
          </rPr>
          <t xml:space="preserve">
DC contributions are based on the creditable compensation paid on this pay period only.</t>
        </r>
      </text>
    </comment>
    <comment ref="E35" authorId="0" shapeId="0" xr:uid="{1806819C-482E-45CA-9CF3-58FF91F0EA8D}">
      <text>
        <r>
          <rPr>
            <b/>
            <sz val="9"/>
            <color indexed="81"/>
            <rFont val="Tahoma"/>
            <family val="2"/>
          </rPr>
          <t>VRS:</t>
        </r>
        <r>
          <rPr>
            <sz val="9"/>
            <color indexed="81"/>
            <rFont val="Tahoma"/>
            <family val="2"/>
          </rPr>
          <t xml:space="preserve">
DC contributions are based on the creditable compensation paid on this pay period only.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Kelly Hiers</author>
  </authors>
  <commentList>
    <comment ref="D13" authorId="0" shapeId="0" xr:uid="{133535D0-E71F-4B38-A5CD-3B80FE71D610}">
      <text>
        <r>
          <rPr>
            <b/>
            <sz val="9"/>
            <color indexed="81"/>
            <rFont val="Tahoma"/>
            <family val="2"/>
          </rPr>
          <t>VRS:</t>
        </r>
        <r>
          <rPr>
            <sz val="9"/>
            <color indexed="81"/>
            <rFont val="Tahoma"/>
            <family val="2"/>
          </rPr>
          <t xml:space="preserve">
DC contributions start on the first pay date the member receives creditable compensation.</t>
        </r>
      </text>
    </comment>
    <comment ref="E13" authorId="0" shapeId="0" xr:uid="{117DAA34-9F53-4A3D-8143-B1965F396375}">
      <text>
        <r>
          <rPr>
            <b/>
            <sz val="9"/>
            <color indexed="81"/>
            <rFont val="Tahoma"/>
            <family val="2"/>
          </rPr>
          <t>VRS:</t>
        </r>
        <r>
          <rPr>
            <sz val="9"/>
            <color indexed="81"/>
            <rFont val="Tahoma"/>
            <family val="2"/>
          </rPr>
          <t xml:space="preserve">
DC contributions start on the first pay date the member receives creditable compensation.</t>
        </r>
      </text>
    </comment>
    <comment ref="B14" authorId="0" shapeId="0" xr:uid="{A149FCA4-612B-408C-801C-89E81322DEFF}">
      <text>
        <r>
          <rPr>
            <b/>
            <sz val="9"/>
            <color indexed="81"/>
            <rFont val="Tahoma"/>
            <family val="2"/>
          </rPr>
          <t>VRS:</t>
        </r>
        <r>
          <rPr>
            <sz val="9"/>
            <color indexed="81"/>
            <rFont val="Tahoma"/>
            <family val="2"/>
          </rPr>
          <t xml:space="preserve">
Since the employee's start date is after the first business day of the month, no DB contributions are due until the following month.</t>
        </r>
      </text>
    </comment>
    <comment ref="C14" authorId="0" shapeId="0" xr:uid="{D4E19714-EF19-4DE7-8830-6A831AB679D0}">
      <text>
        <r>
          <rPr>
            <b/>
            <sz val="9"/>
            <color indexed="81"/>
            <rFont val="Tahoma"/>
            <charset val="1"/>
          </rPr>
          <t>VRS:</t>
        </r>
        <r>
          <rPr>
            <sz val="9"/>
            <color indexed="81"/>
            <rFont val="Tahoma"/>
            <charset val="1"/>
          </rPr>
          <t xml:space="preserve">
Since the employee's start date is after the first business day of the month, no DB contributions are due until the following month.</t>
        </r>
      </text>
    </comment>
    <comment ref="D16" authorId="0" shapeId="0" xr:uid="{DE7A8242-B829-4B59-87DF-5D3630684A5B}">
      <text>
        <r>
          <rPr>
            <b/>
            <sz val="9"/>
            <color indexed="81"/>
            <rFont val="Tahoma"/>
            <charset val="1"/>
          </rPr>
          <t>VRS:</t>
        </r>
        <r>
          <rPr>
            <sz val="9"/>
            <color indexed="81"/>
            <rFont val="Tahoma"/>
            <charset val="1"/>
          </rPr>
          <t xml:space="preserve">
The DC component is based on the creditable compensation received each pay period, which in this example includes the mid-month salary increase.</t>
        </r>
      </text>
    </comment>
    <comment ref="E16" authorId="0" shapeId="0" xr:uid="{BCF5F45C-7B2E-46E5-967D-B4CB100C2F84}">
      <text>
        <r>
          <rPr>
            <b/>
            <sz val="9"/>
            <color indexed="81"/>
            <rFont val="Tahoma"/>
            <charset val="1"/>
          </rPr>
          <t>VRS:</t>
        </r>
        <r>
          <rPr>
            <sz val="9"/>
            <color indexed="81"/>
            <rFont val="Tahoma"/>
            <charset val="1"/>
          </rPr>
          <t xml:space="preserve">
The DC component is based on the creditable compensation received each pay period, which in this example includes the mid-month salary increase.</t>
        </r>
      </text>
    </comment>
    <comment ref="B17" authorId="0" shapeId="0" xr:uid="{E2C8AFE0-0849-4E3B-88B5-AE9FAA6BD8AB}">
      <text>
        <r>
          <rPr>
            <b/>
            <sz val="9"/>
            <color indexed="81"/>
            <rFont val="Tahoma"/>
            <charset val="1"/>
          </rPr>
          <t>VRS:</t>
        </r>
        <r>
          <rPr>
            <sz val="9"/>
            <color indexed="81"/>
            <rFont val="Tahoma"/>
            <charset val="1"/>
          </rPr>
          <t xml:space="preserve">
In this example, the salary change is not effective for the DB component until the following month because the salary start date is after the first business day of the month.</t>
        </r>
      </text>
    </comment>
    <comment ref="C17" authorId="0" shapeId="0" xr:uid="{184AED91-16F6-437E-8DB5-2ABB814D791B}">
      <text>
        <r>
          <rPr>
            <b/>
            <sz val="9"/>
            <color indexed="81"/>
            <rFont val="Tahoma"/>
            <charset val="1"/>
          </rPr>
          <t>VRS:</t>
        </r>
        <r>
          <rPr>
            <sz val="9"/>
            <color indexed="81"/>
            <rFont val="Tahoma"/>
            <charset val="1"/>
          </rPr>
          <t xml:space="preserve">
In this example, the salary change is not effective for the DB component until the following month because the salary start date is after the first business day of the month.</t>
        </r>
      </text>
    </comment>
    <comment ref="B19" authorId="0" shapeId="0" xr:uid="{74CFB19C-087B-414F-90B7-147AF05E3142}">
      <text>
        <r>
          <rPr>
            <b/>
            <sz val="9"/>
            <color indexed="81"/>
            <rFont val="Tahoma"/>
            <charset val="1"/>
          </rPr>
          <t>VRS:</t>
        </r>
        <r>
          <rPr>
            <sz val="9"/>
            <color indexed="81"/>
            <rFont val="Tahoma"/>
            <charset val="1"/>
          </rPr>
          <t xml:space="preserve">
Although this is a partial pay period due to the mid-month LWOP start date, the full DB amount is due for the month in order for the member to receive service credit for that month.</t>
        </r>
      </text>
    </comment>
    <comment ref="C19" authorId="0" shapeId="0" xr:uid="{D2CE2465-FB08-4FB3-9F7A-4D369D6D048D}">
      <text>
        <r>
          <rPr>
            <b/>
            <sz val="9"/>
            <color indexed="81"/>
            <rFont val="Tahoma"/>
            <charset val="1"/>
          </rPr>
          <t>VRS:</t>
        </r>
        <r>
          <rPr>
            <sz val="9"/>
            <color indexed="81"/>
            <rFont val="Tahoma"/>
            <charset val="1"/>
          </rPr>
          <t xml:space="preserve">
Although this is a partial pay period due to the mid-month LWOP start date, the full DB amount is due for the month in order for the member to receive service credit for that month.</t>
        </r>
      </text>
    </comment>
    <comment ref="D19" authorId="0" shapeId="0" xr:uid="{FCC51D9E-1096-496C-A5BD-AB0507105844}">
      <text>
        <r>
          <rPr>
            <b/>
            <sz val="9"/>
            <color indexed="81"/>
            <rFont val="Tahoma"/>
            <family val="2"/>
          </rPr>
          <t>VRS:</t>
        </r>
        <r>
          <rPr>
            <sz val="9"/>
            <color indexed="81"/>
            <rFont val="Tahoma"/>
            <family val="2"/>
          </rPr>
          <t xml:space="preserve">
DC contributions are due on whatever creditable compensation is paid in the pay period, even if it is partial pay.</t>
        </r>
      </text>
    </comment>
    <comment ref="E19" authorId="0" shapeId="0" xr:uid="{37962C47-EAD7-4F18-AEF7-F4BB450C3D0F}">
      <text>
        <r>
          <rPr>
            <b/>
            <sz val="9"/>
            <color indexed="81"/>
            <rFont val="Tahoma"/>
            <family val="2"/>
          </rPr>
          <t>VRS:</t>
        </r>
        <r>
          <rPr>
            <sz val="9"/>
            <color indexed="81"/>
            <rFont val="Tahoma"/>
            <family val="2"/>
          </rPr>
          <t xml:space="preserve">
DC contributions are due on whatever creditable compensation is paid in the pay period, even if it is partial pay.</t>
        </r>
      </text>
    </comment>
    <comment ref="B20" authorId="0" shapeId="0" xr:uid="{D2CF95BD-1587-4BBD-9BD7-60B67B18CBEA}">
      <text>
        <r>
          <rPr>
            <b/>
            <sz val="9"/>
            <color indexed="81"/>
            <rFont val="Tahoma"/>
            <family val="2"/>
          </rPr>
          <t>VRS:</t>
        </r>
        <r>
          <rPr>
            <sz val="9"/>
            <color indexed="81"/>
            <rFont val="Tahoma"/>
            <family val="2"/>
          </rPr>
          <t xml:space="preserve">
In order to be eligible for contributions for a month, the employee must return to active employment on or before the first business day of the month. Because this employee returned after the first business day, no DB contributions are due until the following month.</t>
        </r>
      </text>
    </comment>
    <comment ref="D22" authorId="0" shapeId="0" xr:uid="{776B2FED-9849-4063-96DA-49B2B3241FFE}">
      <text>
        <r>
          <rPr>
            <b/>
            <sz val="9"/>
            <color indexed="81"/>
            <rFont val="Tahoma"/>
            <family val="2"/>
          </rPr>
          <t>VRS:</t>
        </r>
        <r>
          <rPr>
            <sz val="9"/>
            <color indexed="81"/>
            <rFont val="Tahoma"/>
            <family val="2"/>
          </rPr>
          <t xml:space="preserve">
Regardless of the contract in VNAV, if the employee receives a pay check over the summer months, DC contributions should be made based on the creditable compensation received in the pay period.</t>
        </r>
      </text>
    </comment>
    <comment ref="E22" authorId="0" shapeId="0" xr:uid="{0DA02025-5AE1-43AE-96B7-8584ED449644}">
      <text>
        <r>
          <rPr>
            <b/>
            <sz val="9"/>
            <color indexed="81"/>
            <rFont val="Tahoma"/>
            <family val="2"/>
          </rPr>
          <t>VRS:</t>
        </r>
        <r>
          <rPr>
            <sz val="9"/>
            <color indexed="81"/>
            <rFont val="Tahoma"/>
            <family val="2"/>
          </rPr>
          <t xml:space="preserve">
Regardless of the contract in VNAV, if the employee receives a pay check over the summer months, DC contributions should be made based on the creditable compensation received in the pay period.</t>
        </r>
      </text>
    </comment>
    <comment ref="B26" authorId="0" shapeId="0" xr:uid="{1684B36B-12A1-4FE5-A84F-EB895E87699A}">
      <text>
        <r>
          <rPr>
            <b/>
            <sz val="9"/>
            <color indexed="81"/>
            <rFont val="Tahoma"/>
            <family val="2"/>
          </rPr>
          <t>VRS:</t>
        </r>
        <r>
          <rPr>
            <sz val="9"/>
            <color indexed="81"/>
            <rFont val="Tahoma"/>
            <family val="2"/>
          </rPr>
          <t xml:space="preserve">
In order for the member to receive service credit for the month, the DB component must be collected for the full month.</t>
        </r>
      </text>
    </comment>
    <comment ref="C26" authorId="0" shapeId="0" xr:uid="{A916CF2D-F168-49A0-A582-424C5D287348}">
      <text>
        <r>
          <rPr>
            <b/>
            <sz val="9"/>
            <color indexed="81"/>
            <rFont val="Tahoma"/>
            <family val="2"/>
          </rPr>
          <t>VRS:</t>
        </r>
        <r>
          <rPr>
            <sz val="9"/>
            <color indexed="81"/>
            <rFont val="Tahoma"/>
            <family val="2"/>
          </rPr>
          <t xml:space="preserve">
In order for the member to receive service credit for the month, the DB component must be collected for the full month.</t>
        </r>
      </text>
    </comment>
    <comment ref="D26" authorId="0" shapeId="0" xr:uid="{3571B283-E105-48CF-B928-08C09A709F93}">
      <text>
        <r>
          <rPr>
            <b/>
            <sz val="9"/>
            <color indexed="81"/>
            <rFont val="Tahoma"/>
            <family val="2"/>
          </rPr>
          <t>VRS:</t>
        </r>
        <r>
          <rPr>
            <sz val="9"/>
            <color indexed="81"/>
            <rFont val="Tahoma"/>
            <family val="2"/>
          </rPr>
          <t xml:space="preserve">
DC contributions are based on the creditable compensation paid on this pay period only.</t>
        </r>
      </text>
    </comment>
    <comment ref="E26" authorId="0" shapeId="0" xr:uid="{BF6CD771-D495-4BE0-A26E-5867EF498C82}">
      <text>
        <r>
          <rPr>
            <b/>
            <sz val="9"/>
            <color indexed="81"/>
            <rFont val="Tahoma"/>
            <family val="2"/>
          </rPr>
          <t>VRS:</t>
        </r>
        <r>
          <rPr>
            <sz val="9"/>
            <color indexed="81"/>
            <rFont val="Tahoma"/>
            <family val="2"/>
          </rPr>
          <t xml:space="preserve">
DC contributions are based on the creditable compensation paid on this pay period only.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Kelly Hiers</author>
    <author>Rachel Webb</author>
  </authors>
  <commentList>
    <comment ref="D13" authorId="0" shapeId="0" xr:uid="{E23BCFCA-BEE1-46E7-A399-17967872DA85}">
      <text>
        <r>
          <rPr>
            <b/>
            <sz val="9"/>
            <color indexed="81"/>
            <rFont val="Tahoma"/>
            <family val="2"/>
          </rPr>
          <t>VRS:</t>
        </r>
        <r>
          <rPr>
            <sz val="9"/>
            <color indexed="81"/>
            <rFont val="Tahoma"/>
            <family val="2"/>
          </rPr>
          <t xml:space="preserve">
DC contributions start on the first pay date the member receives creditable compensation.</t>
        </r>
      </text>
    </comment>
    <comment ref="E13" authorId="0" shapeId="0" xr:uid="{321BE76E-22CE-4B28-861F-0413502D51E0}">
      <text>
        <r>
          <rPr>
            <b/>
            <sz val="9"/>
            <color indexed="81"/>
            <rFont val="Tahoma"/>
            <family val="2"/>
          </rPr>
          <t>VRS:</t>
        </r>
        <r>
          <rPr>
            <sz val="9"/>
            <color indexed="81"/>
            <rFont val="Tahoma"/>
            <family val="2"/>
          </rPr>
          <t xml:space="preserve">
DC contributions start on the first pay date the member receives creditable compensation.</t>
        </r>
      </text>
    </comment>
    <comment ref="B15" authorId="0" shapeId="0" xr:uid="{BF0DCF58-0F65-4CE6-A8BE-F3CAC955F542}">
      <text>
        <r>
          <rPr>
            <b/>
            <sz val="9"/>
            <color indexed="81"/>
            <rFont val="Tahoma"/>
            <family val="2"/>
          </rPr>
          <t>VRS:</t>
        </r>
        <r>
          <rPr>
            <sz val="9"/>
            <color indexed="81"/>
            <rFont val="Tahoma"/>
            <family val="2"/>
          </rPr>
          <t xml:space="preserve">
Since the employee's start date is after the first business day of the month, no DB contributions are due until the following month.</t>
        </r>
      </text>
    </comment>
    <comment ref="C15" authorId="0" shapeId="0" xr:uid="{587E8201-8830-4B16-870F-66C0FEDB3317}">
      <text>
        <r>
          <rPr>
            <b/>
            <sz val="9"/>
            <color indexed="81"/>
            <rFont val="Tahoma"/>
            <family val="2"/>
          </rPr>
          <t>VRS:</t>
        </r>
        <r>
          <rPr>
            <sz val="9"/>
            <color indexed="81"/>
            <rFont val="Tahoma"/>
            <family val="2"/>
          </rPr>
          <t xml:space="preserve">
Since the employee's start date is after the first business day of the month, no DB contributions are due until the following month.</t>
        </r>
      </text>
    </comment>
    <comment ref="D20" authorId="0" shapeId="0" xr:uid="{E1169F4F-E500-41A1-A4A5-2A0484746632}">
      <text>
        <r>
          <rPr>
            <b/>
            <sz val="9"/>
            <color indexed="81"/>
            <rFont val="Tahoma"/>
            <family val="2"/>
          </rPr>
          <t>VRS:</t>
        </r>
        <r>
          <rPr>
            <sz val="9"/>
            <color indexed="81"/>
            <rFont val="Tahoma"/>
            <family val="2"/>
          </rPr>
          <t xml:space="preserve">
The DC component is based on the creditable compensation received each pay period, which in this example includes the mid-month salary increase.</t>
        </r>
      </text>
    </comment>
    <comment ref="E20" authorId="0" shapeId="0" xr:uid="{558A1266-0430-4F3A-9E6F-6B2AC1712227}">
      <text>
        <r>
          <rPr>
            <b/>
            <sz val="9"/>
            <color indexed="81"/>
            <rFont val="Tahoma"/>
            <family val="2"/>
          </rPr>
          <t>VRS:</t>
        </r>
        <r>
          <rPr>
            <sz val="9"/>
            <color indexed="81"/>
            <rFont val="Tahoma"/>
            <family val="2"/>
          </rPr>
          <t xml:space="preserve">
The DC component is based on the creditable compensation received each pay period, which in this example includes the mid-month salary increase.</t>
        </r>
      </text>
    </comment>
    <comment ref="B21" authorId="0" shapeId="0" xr:uid="{8716330C-44E1-4D01-9818-5C5141379711}">
      <text>
        <r>
          <rPr>
            <b/>
            <sz val="9"/>
            <color indexed="81"/>
            <rFont val="Tahoma"/>
            <family val="2"/>
          </rPr>
          <t>VRS:</t>
        </r>
        <r>
          <rPr>
            <sz val="9"/>
            <color indexed="81"/>
            <rFont val="Tahoma"/>
            <family val="2"/>
          </rPr>
          <t xml:space="preserve">
In this example, the salary change is not effective for the DB component until the following month because the salary start date is after the first business day of the month.</t>
        </r>
      </text>
    </comment>
    <comment ref="C21" authorId="0" shapeId="0" xr:uid="{DF98140E-3BBE-4C10-8342-17216E18D581}">
      <text>
        <r>
          <rPr>
            <b/>
            <sz val="9"/>
            <color indexed="81"/>
            <rFont val="Tahoma"/>
            <family val="2"/>
          </rPr>
          <t>VRS:</t>
        </r>
        <r>
          <rPr>
            <sz val="9"/>
            <color indexed="81"/>
            <rFont val="Tahoma"/>
            <family val="2"/>
          </rPr>
          <t xml:space="preserve">
In this example, the salary change is not effective for the DB component until the following month because the salary start date is after the first business day of the month.</t>
        </r>
      </text>
    </comment>
    <comment ref="B25" authorId="0" shapeId="0" xr:uid="{A772D145-896A-4699-86E2-4F27EB5CD123}">
      <text>
        <r>
          <rPr>
            <b/>
            <sz val="9"/>
            <color indexed="81"/>
            <rFont val="Tahoma"/>
            <family val="2"/>
          </rPr>
          <t>VRS:</t>
        </r>
        <r>
          <rPr>
            <sz val="9"/>
            <color indexed="81"/>
            <rFont val="Tahoma"/>
            <family val="2"/>
          </rPr>
          <t xml:space="preserve">
Although this is a partial pay period due to the mid-month LWOP start date, the full DB amount is due for the month in order for the member to receive service credit for that month.</t>
        </r>
      </text>
    </comment>
    <comment ref="C25" authorId="0" shapeId="0" xr:uid="{14006C14-30B5-4C08-BAE8-106FC36B89D2}">
      <text>
        <r>
          <rPr>
            <b/>
            <sz val="9"/>
            <color indexed="81"/>
            <rFont val="Tahoma"/>
            <family val="2"/>
          </rPr>
          <t>VRS:</t>
        </r>
        <r>
          <rPr>
            <sz val="9"/>
            <color indexed="81"/>
            <rFont val="Tahoma"/>
            <family val="2"/>
          </rPr>
          <t xml:space="preserve">
Although this is a partial pay period due to the mid-month LWOP start date, the full DB amount is due for the month in order for the member to receive service credit for that month.</t>
        </r>
      </text>
    </comment>
    <comment ref="D25" authorId="0" shapeId="0" xr:uid="{A8A1342F-4791-454F-ACF3-EB7CFB1A83F0}">
      <text>
        <r>
          <rPr>
            <b/>
            <sz val="9"/>
            <color indexed="81"/>
            <rFont val="Tahoma"/>
            <family val="2"/>
          </rPr>
          <t>VRS:</t>
        </r>
        <r>
          <rPr>
            <sz val="9"/>
            <color indexed="81"/>
            <rFont val="Tahoma"/>
            <family val="2"/>
          </rPr>
          <t xml:space="preserve">
DC contributions are due only on the creditable compensation received for the pay period.</t>
        </r>
      </text>
    </comment>
    <comment ref="E25" authorId="0" shapeId="0" xr:uid="{D907861A-48D9-4B58-82E0-F51AF36A2A10}">
      <text>
        <r>
          <rPr>
            <b/>
            <sz val="9"/>
            <color indexed="81"/>
            <rFont val="Tahoma"/>
            <family val="2"/>
          </rPr>
          <t>VRS:</t>
        </r>
        <r>
          <rPr>
            <sz val="9"/>
            <color indexed="81"/>
            <rFont val="Tahoma"/>
            <family val="2"/>
          </rPr>
          <t xml:space="preserve">
DC contributions are due only on the creditable compensation received for the pay period.</t>
        </r>
      </text>
    </comment>
    <comment ref="B28" authorId="1" shapeId="0" xr:uid="{84B7B3CA-5B94-49DC-8E91-F3CEA06C7B31}">
      <text>
        <r>
          <rPr>
            <b/>
            <sz val="9"/>
            <color indexed="81"/>
            <rFont val="Tahoma"/>
            <charset val="1"/>
          </rPr>
          <t>VRS:</t>
        </r>
        <r>
          <rPr>
            <sz val="9"/>
            <color indexed="81"/>
            <rFont val="Tahoma"/>
            <charset val="1"/>
          </rPr>
          <t xml:space="preserve">
In order to be eligible for contributions for a month, the employee must return to active employment on or before the first business day of the month. Because this employee returned after the first business day, no DB contributions are due until the following month.</t>
        </r>
      </text>
    </comment>
    <comment ref="D28" authorId="0" shapeId="0" xr:uid="{A0ECDD50-7576-4AAE-949D-776E478F6D56}">
      <text>
        <r>
          <rPr>
            <b/>
            <sz val="9"/>
            <color indexed="81"/>
            <rFont val="Tahoma"/>
            <family val="2"/>
          </rPr>
          <t>VRS:</t>
        </r>
        <r>
          <rPr>
            <sz val="9"/>
            <color indexed="81"/>
            <rFont val="Tahoma"/>
            <family val="2"/>
          </rPr>
          <t xml:space="preserve">
Similar to the above comment, DC contributions are due on whatever creditable compensation is paid on the pay period, even if it is partial pay.</t>
        </r>
      </text>
    </comment>
    <comment ref="E28" authorId="0" shapeId="0" xr:uid="{8CBB764C-0665-4CC3-B81A-3346F5301DEA}">
      <text>
        <r>
          <rPr>
            <b/>
            <sz val="9"/>
            <color indexed="81"/>
            <rFont val="Tahoma"/>
            <family val="2"/>
          </rPr>
          <t>VRS:</t>
        </r>
        <r>
          <rPr>
            <sz val="9"/>
            <color indexed="81"/>
            <rFont val="Tahoma"/>
            <family val="2"/>
          </rPr>
          <t xml:space="preserve">
Similar to the above comment, DC contributions are due on whatever creditable compensation is paid on the pay period, even if it is partial pay.</t>
        </r>
      </text>
    </comment>
    <comment ref="D31" authorId="1" shapeId="0" xr:uid="{3886829E-7672-422D-ACF4-4CE00E44F7ED}">
      <text>
        <r>
          <rPr>
            <b/>
            <sz val="9"/>
            <color indexed="81"/>
            <rFont val="Tahoma"/>
            <charset val="1"/>
          </rPr>
          <t xml:space="preserve">VRS:
</t>
        </r>
        <r>
          <rPr>
            <sz val="9"/>
            <color indexed="81"/>
            <rFont val="Tahoma"/>
            <family val="2"/>
          </rPr>
          <t>Regardless of the contract in VNAV, if the employee receives a pay check over the summer months, DC contributions should be made based on the creditable compensation received in the pay period.</t>
        </r>
      </text>
    </comment>
    <comment ref="E31" authorId="1" shapeId="0" xr:uid="{ADCF1343-33AC-4237-B6B4-825297ABCA0F}">
      <text>
        <r>
          <rPr>
            <b/>
            <sz val="9"/>
            <color indexed="81"/>
            <rFont val="Tahoma"/>
            <family val="2"/>
          </rPr>
          <t>VRS:</t>
        </r>
        <r>
          <rPr>
            <sz val="9"/>
            <color indexed="81"/>
            <rFont val="Tahoma"/>
            <family val="2"/>
          </rPr>
          <t xml:space="preserve">
Regardless of the contract in VNAV, if the employee receives a pay check over the summer months, DC contributions should be made based on the creditable compensation received in the pay period.</t>
        </r>
      </text>
    </comment>
    <comment ref="B39" authorId="0" shapeId="0" xr:uid="{47A668D8-8049-4207-9F1A-4DB5C093CE98}">
      <text>
        <r>
          <rPr>
            <b/>
            <sz val="9"/>
            <color indexed="81"/>
            <rFont val="Tahoma"/>
            <family val="2"/>
          </rPr>
          <t>VRS:</t>
        </r>
        <r>
          <rPr>
            <sz val="9"/>
            <color indexed="81"/>
            <rFont val="Tahoma"/>
            <family val="2"/>
          </rPr>
          <t xml:space="preserve">
In order for the member to receive service credit for the month, the DB component must be collected for the full month.</t>
        </r>
      </text>
    </comment>
    <comment ref="C39" authorId="0" shapeId="0" xr:uid="{9340FF57-995B-4722-A6C5-FD32FBA44956}">
      <text>
        <r>
          <rPr>
            <b/>
            <sz val="9"/>
            <color indexed="81"/>
            <rFont val="Tahoma"/>
            <family val="2"/>
          </rPr>
          <t xml:space="preserve">VRS:
</t>
        </r>
        <r>
          <rPr>
            <sz val="9"/>
            <color indexed="81"/>
            <rFont val="Tahoma"/>
            <family val="2"/>
          </rPr>
          <t xml:space="preserve">In order for the member to receive service credit for the month, the DB component must be collected for the full month.
</t>
        </r>
      </text>
    </comment>
    <comment ref="D39" authorId="0" shapeId="0" xr:uid="{FA609FA9-983A-4E72-B14A-2C89E0C3415E}">
      <text>
        <r>
          <rPr>
            <b/>
            <sz val="9"/>
            <color indexed="81"/>
            <rFont val="Tahoma"/>
            <family val="2"/>
          </rPr>
          <t>VRS:</t>
        </r>
        <r>
          <rPr>
            <sz val="9"/>
            <color indexed="81"/>
            <rFont val="Tahoma"/>
            <family val="2"/>
          </rPr>
          <t xml:space="preserve">
DC contributions are based on the creditable compensation paid on this pay period only.</t>
        </r>
      </text>
    </comment>
    <comment ref="E39" authorId="0" shapeId="0" xr:uid="{2F4E1CC6-AEB7-42D9-B936-E1C40E5A1C6B}">
      <text>
        <r>
          <rPr>
            <b/>
            <sz val="9"/>
            <color indexed="81"/>
            <rFont val="Tahoma"/>
            <family val="2"/>
          </rPr>
          <t>VRS:</t>
        </r>
        <r>
          <rPr>
            <sz val="9"/>
            <color indexed="81"/>
            <rFont val="Tahoma"/>
            <family val="2"/>
          </rPr>
          <t xml:space="preserve">
DC contributions are based on the creditable compensation paid on this pay period only.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Kelly Hiers</author>
  </authors>
  <commentList>
    <comment ref="D13" authorId="0" shapeId="0" xr:uid="{493C2852-1CD4-4792-84E8-05A8F032F174}">
      <text>
        <r>
          <rPr>
            <b/>
            <sz val="9"/>
            <color indexed="81"/>
            <rFont val="Tahoma"/>
            <family val="2"/>
          </rPr>
          <t>VRS:</t>
        </r>
        <r>
          <rPr>
            <sz val="9"/>
            <color indexed="81"/>
            <rFont val="Tahoma"/>
            <family val="2"/>
          </rPr>
          <t xml:space="preserve">
DC contributions start on the first pay date the member receives creditable compensation.</t>
        </r>
      </text>
    </comment>
    <comment ref="E13" authorId="0" shapeId="0" xr:uid="{48F33962-5B91-4AE7-9C17-428A58F72398}">
      <text>
        <r>
          <rPr>
            <b/>
            <sz val="9"/>
            <color indexed="81"/>
            <rFont val="Tahoma"/>
            <family val="2"/>
          </rPr>
          <t>VRS:</t>
        </r>
        <r>
          <rPr>
            <sz val="9"/>
            <color indexed="81"/>
            <rFont val="Tahoma"/>
            <family val="2"/>
          </rPr>
          <t xml:space="preserve">
DC contributions start on the first pay date the member receives creditable compensation.</t>
        </r>
      </text>
    </comment>
    <comment ref="B14" authorId="0" shapeId="0" xr:uid="{43A2F4F0-451E-4BDA-8CEA-05EAC2AF1A8D}">
      <text>
        <r>
          <rPr>
            <b/>
            <sz val="9"/>
            <color indexed="81"/>
            <rFont val="Tahoma"/>
            <family val="2"/>
          </rPr>
          <t>VRS:</t>
        </r>
        <r>
          <rPr>
            <sz val="9"/>
            <color indexed="81"/>
            <rFont val="Tahoma"/>
            <family val="2"/>
          </rPr>
          <t xml:space="preserve">
Since the employee's start date is after the first business day of the month, no DB contributions are due until the following month.</t>
        </r>
      </text>
    </comment>
    <comment ref="C14" authorId="0" shapeId="0" xr:uid="{5813B63C-C590-412D-BFB4-FB613B4BBAFD}">
      <text>
        <r>
          <rPr>
            <b/>
            <sz val="9"/>
            <color indexed="81"/>
            <rFont val="Tahoma"/>
            <family val="2"/>
          </rPr>
          <t>VRS:</t>
        </r>
        <r>
          <rPr>
            <sz val="9"/>
            <color indexed="81"/>
            <rFont val="Tahoma"/>
            <family val="2"/>
          </rPr>
          <t xml:space="preserve">
Since the employee's start date is after the first business day of the month, no DB contributions are due until the following month.</t>
        </r>
      </text>
    </comment>
    <comment ref="D16" authorId="0" shapeId="0" xr:uid="{CAA81C15-0686-4CB6-A080-35BFE778DD78}">
      <text>
        <r>
          <rPr>
            <b/>
            <sz val="9"/>
            <color indexed="81"/>
            <rFont val="Tahoma"/>
            <family val="2"/>
          </rPr>
          <t>VRS:</t>
        </r>
        <r>
          <rPr>
            <sz val="9"/>
            <color indexed="81"/>
            <rFont val="Tahoma"/>
            <family val="2"/>
          </rPr>
          <t xml:space="preserve">
The DC component is based on the creditable compensation received each pay period, which in this example includes the mid-month salary increase.</t>
        </r>
      </text>
    </comment>
    <comment ref="E16" authorId="0" shapeId="0" xr:uid="{3AE9977C-4C2F-41B3-9A30-35916D2F5779}">
      <text>
        <r>
          <rPr>
            <b/>
            <sz val="9"/>
            <color indexed="81"/>
            <rFont val="Tahoma"/>
            <family val="2"/>
          </rPr>
          <t>VRS:</t>
        </r>
        <r>
          <rPr>
            <sz val="9"/>
            <color indexed="81"/>
            <rFont val="Tahoma"/>
            <family val="2"/>
          </rPr>
          <t xml:space="preserve">
The DC component is based on the creditable compensation received each pay period, which in this example includes the mid-month salary increase.</t>
        </r>
      </text>
    </comment>
    <comment ref="B17" authorId="0" shapeId="0" xr:uid="{0A44F06A-8E6A-49DF-BFEA-93E92AB1B5E6}">
      <text>
        <r>
          <rPr>
            <b/>
            <sz val="9"/>
            <color indexed="81"/>
            <rFont val="Tahoma"/>
            <family val="2"/>
          </rPr>
          <t>VRS:</t>
        </r>
        <r>
          <rPr>
            <sz val="9"/>
            <color indexed="81"/>
            <rFont val="Tahoma"/>
            <family val="2"/>
          </rPr>
          <t xml:space="preserve">
In this example, the salary change is not effective for the DB component until the following month because the salary start date is after the first business day of the month.</t>
        </r>
      </text>
    </comment>
    <comment ref="C17" authorId="0" shapeId="0" xr:uid="{D6C0BA0E-FCF1-4F00-A448-C6C36FB50077}">
      <text>
        <r>
          <rPr>
            <b/>
            <sz val="9"/>
            <color indexed="81"/>
            <rFont val="Tahoma"/>
            <family val="2"/>
          </rPr>
          <t>VRS:</t>
        </r>
        <r>
          <rPr>
            <sz val="9"/>
            <color indexed="81"/>
            <rFont val="Tahoma"/>
            <family val="2"/>
          </rPr>
          <t xml:space="preserve">
In this example, the salary change is not effective for the DB component until the following month because the salary start date is after the first business day of the month.</t>
        </r>
      </text>
    </comment>
    <comment ref="B19" authorId="0" shapeId="0" xr:uid="{E3B8CB34-5DC1-4CA8-B5DE-8A8259C3F8E5}">
      <text>
        <r>
          <rPr>
            <b/>
            <sz val="9"/>
            <color indexed="81"/>
            <rFont val="Tahoma"/>
            <family val="2"/>
          </rPr>
          <t>VRS:</t>
        </r>
        <r>
          <rPr>
            <sz val="9"/>
            <color indexed="81"/>
            <rFont val="Tahoma"/>
            <family val="2"/>
          </rPr>
          <t xml:space="preserve">
Although this is a partial pay period due to the mid-month LWOP start date, the full DB amount is due for the month in order for the member to receive service credit for that month.</t>
        </r>
      </text>
    </comment>
    <comment ref="C19" authorId="0" shapeId="0" xr:uid="{B9568D2E-57D8-4851-81A8-343996F9A2B3}">
      <text>
        <r>
          <rPr>
            <b/>
            <sz val="9"/>
            <color indexed="81"/>
            <rFont val="Tahoma"/>
            <family val="2"/>
          </rPr>
          <t>VRS:</t>
        </r>
        <r>
          <rPr>
            <sz val="9"/>
            <color indexed="81"/>
            <rFont val="Tahoma"/>
            <family val="2"/>
          </rPr>
          <t xml:space="preserve">
Although this is a partial pay period due to the mid-month LWOP start date, the full DB amount is due for the month in order for the member to receive service credit for that month.</t>
        </r>
      </text>
    </comment>
    <comment ref="D19" authorId="0" shapeId="0" xr:uid="{30E1C576-BA26-4C9F-981F-EBEAC6D05B04}">
      <text>
        <r>
          <rPr>
            <b/>
            <sz val="9"/>
            <color indexed="81"/>
            <rFont val="Tahoma"/>
            <family val="2"/>
          </rPr>
          <t>VRS:</t>
        </r>
        <r>
          <rPr>
            <sz val="9"/>
            <color indexed="81"/>
            <rFont val="Tahoma"/>
            <family val="2"/>
          </rPr>
          <t xml:space="preserve">
DC contributions are due on whatever creditable compensation is paid in the pay period, even if it is partial pay.</t>
        </r>
      </text>
    </comment>
    <comment ref="E19" authorId="0" shapeId="0" xr:uid="{D3CF8107-655B-4558-A011-A2360A4A182E}">
      <text>
        <r>
          <rPr>
            <b/>
            <sz val="9"/>
            <color indexed="81"/>
            <rFont val="Tahoma"/>
            <family val="2"/>
          </rPr>
          <t>VRS:</t>
        </r>
        <r>
          <rPr>
            <sz val="9"/>
            <color indexed="81"/>
            <rFont val="Tahoma"/>
            <family val="2"/>
          </rPr>
          <t xml:space="preserve">
DC contributions are due on whatever creditable compensation is paid in the pay period, even if it is partial pay.</t>
        </r>
      </text>
    </comment>
    <comment ref="B20" authorId="0" shapeId="0" xr:uid="{AAC731EB-70DB-4709-A169-5E9040097EF8}">
      <text>
        <r>
          <rPr>
            <b/>
            <sz val="9"/>
            <color indexed="81"/>
            <rFont val="Tahoma"/>
            <family val="2"/>
          </rPr>
          <t>VRS:</t>
        </r>
        <r>
          <rPr>
            <sz val="9"/>
            <color indexed="81"/>
            <rFont val="Tahoma"/>
            <family val="2"/>
          </rPr>
          <t xml:space="preserve">
In order to be eligible for contributions for a month, the employee must return to active employment on or before the first business day of the month. Because this employee returned after the first business day, no DB contributions are due until the following month.</t>
        </r>
      </text>
    </comment>
    <comment ref="B22" authorId="0" shapeId="0" xr:uid="{5E6A728C-F492-4A69-A2D0-01DB1357D785}">
      <text>
        <r>
          <rPr>
            <b/>
            <sz val="9"/>
            <color indexed="81"/>
            <rFont val="Tahoma"/>
            <family val="2"/>
          </rPr>
          <t>VRS:</t>
        </r>
        <r>
          <rPr>
            <sz val="9"/>
            <color indexed="81"/>
            <rFont val="Tahoma"/>
            <family val="2"/>
          </rPr>
          <t xml:space="preserve">
DB contributions in the off-contract months are the accumulation of the deferred amounts collected over the contract period. If the employee does not work a full contract or has a mid-contract change, such as a salary increase, the deferred amounts due will be different than the contract months.</t>
        </r>
      </text>
    </comment>
    <comment ref="C22" authorId="0" shapeId="0" xr:uid="{0335816A-E289-4EF5-A626-C2AA6F92DBBE}">
      <text>
        <r>
          <rPr>
            <b/>
            <sz val="9"/>
            <color indexed="81"/>
            <rFont val="Tahoma"/>
            <family val="2"/>
          </rPr>
          <t>VRS:</t>
        </r>
        <r>
          <rPr>
            <sz val="9"/>
            <color indexed="81"/>
            <rFont val="Tahoma"/>
            <family val="2"/>
          </rPr>
          <t xml:space="preserve">
DB contributions in the off-contract months are the accumulation of the deferred amounts collected over the contract period. If the employee does not work a full contract or has a mid-contract change, such as a salary increase, the deferred amounts due will be different than the contract months.</t>
        </r>
      </text>
    </comment>
    <comment ref="D22" authorId="0" shapeId="0" xr:uid="{0BE7A5A1-ABF4-4EF1-9D28-CD863AD52F42}">
      <text>
        <r>
          <rPr>
            <b/>
            <sz val="9"/>
            <color indexed="81"/>
            <rFont val="Tahoma"/>
            <family val="2"/>
          </rPr>
          <t>VRS:</t>
        </r>
        <r>
          <rPr>
            <sz val="9"/>
            <color indexed="81"/>
            <rFont val="Tahoma"/>
            <family val="2"/>
          </rPr>
          <t xml:space="preserve">
No deferred amounts are calculated or due for the DC component, which should be based on the percent of creditable compensation received for that pay period.</t>
        </r>
      </text>
    </comment>
    <comment ref="E22" authorId="0" shapeId="0" xr:uid="{43A57921-68DB-42D1-96CA-30C356E555CE}">
      <text>
        <r>
          <rPr>
            <b/>
            <sz val="9"/>
            <color indexed="81"/>
            <rFont val="Tahoma"/>
            <family val="2"/>
          </rPr>
          <t>VRS:</t>
        </r>
        <r>
          <rPr>
            <sz val="9"/>
            <color indexed="81"/>
            <rFont val="Tahoma"/>
            <family val="2"/>
          </rPr>
          <t xml:space="preserve">
No deferred amounts are calculated or due for the DC component, which should be based on the percent of creditable compensation received for that pay period.</t>
        </r>
      </text>
    </comment>
    <comment ref="B26" authorId="0" shapeId="0" xr:uid="{BDBD51D0-7B21-4417-ABBF-7A24907E29FF}">
      <text>
        <r>
          <rPr>
            <b/>
            <sz val="9"/>
            <color indexed="81"/>
            <rFont val="Tahoma"/>
            <family val="2"/>
          </rPr>
          <t>VRS:</t>
        </r>
        <r>
          <rPr>
            <sz val="9"/>
            <color indexed="81"/>
            <rFont val="Tahoma"/>
            <family val="2"/>
          </rPr>
          <t xml:space="preserve">
In order for the member to receive service credit for the month, the DB component must be collected for the full month. Separation prior to the end of the contract results in a contract pay-up of the accumulated deferred amounts.</t>
        </r>
      </text>
    </comment>
    <comment ref="C26" authorId="0" shapeId="0" xr:uid="{F90E2E92-8048-4CB8-8B99-E9F7728A6C25}">
      <text>
        <r>
          <rPr>
            <b/>
            <sz val="9"/>
            <color indexed="81"/>
            <rFont val="Tahoma"/>
            <family val="2"/>
          </rPr>
          <t>VRS:</t>
        </r>
        <r>
          <rPr>
            <sz val="9"/>
            <color indexed="81"/>
            <rFont val="Tahoma"/>
            <family val="2"/>
          </rPr>
          <t xml:space="preserve">
In order for the member to receive service credit for the month, the DB component must be collected for the full month. Separation prior to the end of the contract results in a contract pay-up of the accumulated deferred amounts.</t>
        </r>
      </text>
    </comment>
    <comment ref="D26" authorId="0" shapeId="0" xr:uid="{683964DE-CF20-42E8-923B-3FF3A3EFB67E}">
      <text>
        <r>
          <rPr>
            <b/>
            <sz val="9"/>
            <color indexed="81"/>
            <rFont val="Tahoma"/>
            <family val="2"/>
          </rPr>
          <t>VRS:</t>
        </r>
        <r>
          <rPr>
            <sz val="9"/>
            <color indexed="81"/>
            <rFont val="Tahoma"/>
            <family val="2"/>
          </rPr>
          <t xml:space="preserve">
DC contributions are based on the creditable compensation paid on this pay period only.</t>
        </r>
      </text>
    </comment>
    <comment ref="E26" authorId="0" shapeId="0" xr:uid="{9B0A9B17-B973-4C20-A52D-81D0C2750341}">
      <text>
        <r>
          <rPr>
            <b/>
            <sz val="9"/>
            <color indexed="81"/>
            <rFont val="Tahoma"/>
            <family val="2"/>
          </rPr>
          <t>VRS:</t>
        </r>
        <r>
          <rPr>
            <sz val="9"/>
            <color indexed="81"/>
            <rFont val="Tahoma"/>
            <family val="2"/>
          </rPr>
          <t xml:space="preserve">
DC contributions are based on the creditable compensation paid on this pay period only.</t>
        </r>
      </text>
    </comment>
  </commentList>
</comments>
</file>

<file path=xl/sharedStrings.xml><?xml version="1.0" encoding="utf-8"?>
<sst xmlns="http://schemas.openxmlformats.org/spreadsheetml/2006/main" count="151" uniqueCount="56">
  <si>
    <t>24 Pay Periods</t>
  </si>
  <si>
    <t>Start date:</t>
  </si>
  <si>
    <t>Employer DB Rate:</t>
  </si>
  <si>
    <t>Leave without pay:</t>
  </si>
  <si>
    <t>11/7/2024-12/22/2024</t>
  </si>
  <si>
    <t>Separation date:</t>
  </si>
  <si>
    <t>Annual Salary:</t>
  </si>
  <si>
    <t>Payroll Date</t>
  </si>
  <si>
    <r>
      <t>Employ</t>
    </r>
    <r>
      <rPr>
        <b/>
        <u/>
        <sz val="10"/>
        <color theme="0"/>
        <rFont val="Calibri"/>
        <family val="2"/>
        <scheme val="minor"/>
      </rPr>
      <t>ee</t>
    </r>
    <r>
      <rPr>
        <b/>
        <sz val="10"/>
        <color theme="0"/>
        <rFont val="Calibri"/>
        <family val="2"/>
        <scheme val="minor"/>
      </rPr>
      <t xml:space="preserve"> Defined </t>
    </r>
    <r>
      <rPr>
        <b/>
        <u/>
        <sz val="10"/>
        <color theme="0"/>
        <rFont val="Calibri"/>
        <family val="2"/>
        <scheme val="minor"/>
      </rPr>
      <t>Benefit</t>
    </r>
    <r>
      <rPr>
        <b/>
        <sz val="10"/>
        <color theme="0"/>
        <rFont val="Calibri"/>
        <family val="2"/>
        <scheme val="minor"/>
      </rPr>
      <t xml:space="preserve"> 4%</t>
    </r>
  </si>
  <si>
    <r>
      <t>Employ</t>
    </r>
    <r>
      <rPr>
        <b/>
        <u/>
        <sz val="10"/>
        <color theme="0"/>
        <rFont val="Calibri"/>
        <family val="2"/>
        <scheme val="minor"/>
      </rPr>
      <t>er</t>
    </r>
    <r>
      <rPr>
        <b/>
        <sz val="10"/>
        <color theme="0"/>
        <rFont val="Calibri"/>
        <family val="2"/>
        <scheme val="minor"/>
      </rPr>
      <t xml:space="preserve"> Defined </t>
    </r>
    <r>
      <rPr>
        <b/>
        <u/>
        <sz val="10"/>
        <color theme="0"/>
        <rFont val="Calibri"/>
        <family val="2"/>
        <scheme val="minor"/>
      </rPr>
      <t>Contribution</t>
    </r>
    <r>
      <rPr>
        <b/>
        <sz val="10"/>
        <color theme="0"/>
        <rFont val="Calibri"/>
        <family val="2"/>
        <scheme val="minor"/>
      </rPr>
      <t xml:space="preserve"> </t>
    </r>
    <r>
      <rPr>
        <b/>
        <vertAlign val="superscript"/>
        <sz val="10"/>
        <color theme="0"/>
        <rFont val="Calibri"/>
        <family val="2"/>
        <scheme val="minor"/>
      </rPr>
      <t>1</t>
    </r>
    <r>
      <rPr>
        <b/>
        <sz val="10"/>
        <color theme="0"/>
        <rFont val="Calibri"/>
        <family val="2"/>
        <scheme val="minor"/>
      </rPr>
      <t xml:space="preserve">
1%</t>
    </r>
  </si>
  <si>
    <r>
      <t>Employ</t>
    </r>
    <r>
      <rPr>
        <b/>
        <u/>
        <sz val="10"/>
        <color theme="0"/>
        <rFont val="Calibri"/>
        <family val="2"/>
        <scheme val="minor"/>
      </rPr>
      <t>ee</t>
    </r>
    <r>
      <rPr>
        <b/>
        <sz val="10"/>
        <color theme="0"/>
        <rFont val="Calibri"/>
        <family val="2"/>
        <scheme val="minor"/>
      </rPr>
      <t xml:space="preserve"> Defined </t>
    </r>
    <r>
      <rPr>
        <b/>
        <u/>
        <sz val="10"/>
        <color theme="0"/>
        <rFont val="Calibri"/>
        <family val="2"/>
        <scheme val="minor"/>
      </rPr>
      <t>Contribution</t>
    </r>
    <r>
      <rPr>
        <b/>
        <sz val="10"/>
        <color theme="0"/>
        <rFont val="Calibri"/>
        <family val="2"/>
        <scheme val="minor"/>
      </rPr>
      <t xml:space="preserve"> </t>
    </r>
    <r>
      <rPr>
        <b/>
        <vertAlign val="superscript"/>
        <sz val="10"/>
        <color theme="0"/>
        <rFont val="Calibri"/>
        <family val="2"/>
        <scheme val="minor"/>
      </rPr>
      <t>1</t>
    </r>
    <r>
      <rPr>
        <b/>
        <sz val="10"/>
        <color theme="0"/>
        <rFont val="Calibri"/>
        <family val="2"/>
        <scheme val="minor"/>
      </rPr>
      <t xml:space="preserve">
1%</t>
    </r>
  </si>
  <si>
    <r>
      <t>8/30/2024</t>
    </r>
    <r>
      <rPr>
        <vertAlign val="superscript"/>
        <sz val="10"/>
        <color theme="1"/>
        <rFont val="Calibri"/>
        <family val="2"/>
        <scheme val="minor"/>
      </rPr>
      <t>2</t>
    </r>
  </si>
  <si>
    <r>
      <t>11/15/2024</t>
    </r>
    <r>
      <rPr>
        <vertAlign val="superscript"/>
        <sz val="10"/>
        <color theme="1"/>
        <rFont val="Calibri"/>
        <family val="2"/>
        <scheme val="minor"/>
      </rPr>
      <t>3</t>
    </r>
  </si>
  <si>
    <t>Leave without pay</t>
  </si>
  <si>
    <r>
      <t>12/31/2024</t>
    </r>
    <r>
      <rPr>
        <vertAlign val="superscript"/>
        <sz val="10"/>
        <color theme="1"/>
        <rFont val="Calibri"/>
        <family val="2"/>
        <scheme val="minor"/>
      </rPr>
      <t>3</t>
    </r>
  </si>
  <si>
    <r>
      <t>1/31/2025</t>
    </r>
    <r>
      <rPr>
        <vertAlign val="superscript"/>
        <sz val="10"/>
        <color theme="1"/>
        <rFont val="Calibri"/>
        <family val="2"/>
        <scheme val="minor"/>
      </rPr>
      <t>4</t>
    </r>
  </si>
  <si>
    <r>
      <t>5/15/2025</t>
    </r>
    <r>
      <rPr>
        <vertAlign val="superscript"/>
        <sz val="10"/>
        <color theme="1"/>
        <rFont val="Calibri"/>
        <family val="2"/>
        <scheme val="minor"/>
      </rPr>
      <t>5</t>
    </r>
  </si>
  <si>
    <t>26 Pay Periods</t>
  </si>
  <si>
    <r>
      <t>7/19/2024</t>
    </r>
    <r>
      <rPr>
        <vertAlign val="superscript"/>
        <sz val="10"/>
        <color theme="1"/>
        <rFont val="Calibri"/>
        <family val="2"/>
        <scheme val="minor"/>
      </rPr>
      <t>2</t>
    </r>
  </si>
  <si>
    <r>
      <t>11/8/2024</t>
    </r>
    <r>
      <rPr>
        <vertAlign val="superscript"/>
        <sz val="10"/>
        <color theme="1"/>
        <rFont val="Calibri"/>
        <family val="2"/>
        <scheme val="minor"/>
      </rPr>
      <t>3</t>
    </r>
  </si>
  <si>
    <r>
      <t>12/27/2024</t>
    </r>
    <r>
      <rPr>
        <vertAlign val="superscript"/>
        <sz val="10"/>
        <color theme="1"/>
        <rFont val="Calibri"/>
        <family val="2"/>
        <scheme val="minor"/>
      </rPr>
      <t>3</t>
    </r>
  </si>
  <si>
    <r>
      <t>1/24/2025</t>
    </r>
    <r>
      <rPr>
        <vertAlign val="superscript"/>
        <sz val="10"/>
        <color theme="1"/>
        <rFont val="Calibri"/>
        <family val="2"/>
        <scheme val="minor"/>
      </rPr>
      <t>4</t>
    </r>
  </si>
  <si>
    <r>
      <t>6/13/2025</t>
    </r>
    <r>
      <rPr>
        <vertAlign val="superscript"/>
        <sz val="10"/>
        <color theme="1"/>
        <rFont val="Calibri"/>
        <family val="2"/>
        <scheme val="minor"/>
      </rPr>
      <t>5</t>
    </r>
  </si>
  <si>
    <t>10/10 contract, monthly payroll</t>
  </si>
  <si>
    <t>4/7/2025-5/22/2025</t>
  </si>
  <si>
    <t>10/12 contract, monthly payroll</t>
  </si>
  <si>
    <r>
      <t>10/31/2024</t>
    </r>
    <r>
      <rPr>
        <vertAlign val="superscript"/>
        <sz val="10"/>
        <color theme="1"/>
        <rFont val="Calibri"/>
        <family val="2"/>
        <scheme val="minor"/>
      </rPr>
      <t>2</t>
    </r>
  </si>
  <si>
    <r>
      <t>10/15/2024</t>
    </r>
    <r>
      <rPr>
        <vertAlign val="superscript"/>
        <sz val="10"/>
        <color theme="1"/>
        <rFont val="Calibri"/>
        <family val="2"/>
        <scheme val="minor"/>
      </rPr>
      <t>2</t>
    </r>
  </si>
  <si>
    <r>
      <t>4/15/2025</t>
    </r>
    <r>
      <rPr>
        <vertAlign val="superscript"/>
        <sz val="10"/>
        <color theme="1"/>
        <rFont val="Calibri"/>
        <family val="2"/>
        <scheme val="minor"/>
      </rPr>
      <t>3</t>
    </r>
  </si>
  <si>
    <r>
      <t>Employ</t>
    </r>
    <r>
      <rPr>
        <b/>
        <u/>
        <sz val="10"/>
        <color theme="0"/>
        <rFont val="Calibri"/>
        <family val="2"/>
        <scheme val="minor"/>
      </rPr>
      <t>er</t>
    </r>
    <r>
      <rPr>
        <b/>
        <sz val="10"/>
        <color theme="0"/>
        <rFont val="Calibri"/>
        <family val="2"/>
        <scheme val="minor"/>
      </rPr>
      <t xml:space="preserve"> Defined </t>
    </r>
    <r>
      <rPr>
        <b/>
        <u/>
        <sz val="10"/>
        <color theme="0"/>
        <rFont val="Calibri"/>
        <family val="2"/>
        <scheme val="minor"/>
      </rPr>
      <t>Benefit</t>
    </r>
    <r>
      <rPr>
        <b/>
        <sz val="10"/>
        <color theme="0"/>
        <rFont val="Calibri"/>
        <family val="2"/>
        <scheme val="minor"/>
      </rPr>
      <t xml:space="preserve"> varies (see E4)</t>
    </r>
  </si>
  <si>
    <t>FILL IN YOUR RATE</t>
  </si>
  <si>
    <t>ENTER SALARIES</t>
  </si>
  <si>
    <t>Salary Start Date:</t>
  </si>
  <si>
    <t>10/10 contract, semi-monthly payroll</t>
  </si>
  <si>
    <r>
      <t>2/28/2025</t>
    </r>
    <r>
      <rPr>
        <vertAlign val="superscript"/>
        <sz val="10"/>
        <color theme="1"/>
        <rFont val="Calibri"/>
        <family val="2"/>
        <scheme val="minor"/>
      </rPr>
      <t>4</t>
    </r>
  </si>
  <si>
    <r>
      <t>5/30/2025</t>
    </r>
    <r>
      <rPr>
        <vertAlign val="superscript"/>
        <sz val="10"/>
        <color theme="1"/>
        <rFont val="Calibri"/>
        <family val="2"/>
        <scheme val="minor"/>
      </rPr>
      <t>3</t>
    </r>
  </si>
  <si>
    <r>
      <t>4/30/2025</t>
    </r>
    <r>
      <rPr>
        <vertAlign val="superscript"/>
        <sz val="10"/>
        <color theme="1"/>
        <rFont val="Calibri"/>
        <family val="2"/>
        <scheme val="minor"/>
      </rPr>
      <t>3</t>
    </r>
  </si>
  <si>
    <t>Off-contract</t>
  </si>
  <si>
    <t>Contract Start Date:</t>
  </si>
  <si>
    <r>
      <t>9/13/2024</t>
    </r>
    <r>
      <rPr>
        <vertAlign val="superscript"/>
        <sz val="10"/>
        <color theme="1"/>
        <rFont val="Calibri"/>
        <family val="2"/>
        <scheme val="minor"/>
      </rPr>
      <t>2</t>
    </r>
  </si>
  <si>
    <r>
      <t>2/14/2025</t>
    </r>
    <r>
      <rPr>
        <vertAlign val="superscript"/>
        <sz val="10"/>
        <color theme="1"/>
        <rFont val="Calibri"/>
        <family val="2"/>
        <scheme val="minor"/>
      </rPr>
      <t>4</t>
    </r>
  </si>
  <si>
    <r>
      <t>8/2/2024</t>
    </r>
    <r>
      <rPr>
        <vertAlign val="superscript"/>
        <sz val="10"/>
        <color theme="1"/>
        <rFont val="Calibri"/>
        <family val="2"/>
        <scheme val="minor"/>
      </rPr>
      <t>2</t>
    </r>
  </si>
  <si>
    <r>
      <t>2/7/2025</t>
    </r>
    <r>
      <rPr>
        <vertAlign val="superscript"/>
        <sz val="10"/>
        <color theme="1"/>
        <rFont val="Calibri"/>
        <family val="2"/>
        <scheme val="minor"/>
      </rPr>
      <t>4</t>
    </r>
  </si>
  <si>
    <r>
      <t>11/29/2024</t>
    </r>
    <r>
      <rPr>
        <vertAlign val="superscript"/>
        <sz val="10"/>
        <color theme="1"/>
        <rFont val="Calibri"/>
        <family val="2"/>
        <scheme val="minor"/>
      </rPr>
      <t>2</t>
    </r>
  </si>
  <si>
    <r>
      <t>11/15/2024</t>
    </r>
    <r>
      <rPr>
        <vertAlign val="superscript"/>
        <sz val="10"/>
        <color theme="1"/>
        <rFont val="Calibri"/>
        <family val="2"/>
        <scheme val="minor"/>
      </rPr>
      <t>2</t>
    </r>
  </si>
  <si>
    <t>This is an employee who is on a 10/10 contract for VNAV reporting purposes but is paid over 12 months. For an employee on a 10/10 contract and is only paid over 10 months, nothing would be expected in Jul &amp; Aug for the DB or DC sources since there is no paycheck.</t>
  </si>
  <si>
    <r>
      <t>7/31/2025</t>
    </r>
    <r>
      <rPr>
        <vertAlign val="superscript"/>
        <sz val="10"/>
        <color theme="1"/>
        <rFont val="Calibri"/>
        <family val="2"/>
        <scheme val="minor"/>
      </rPr>
      <t>5</t>
    </r>
  </si>
  <si>
    <r>
      <t>8/29/2025</t>
    </r>
    <r>
      <rPr>
        <vertAlign val="superscript"/>
        <sz val="10"/>
        <color theme="1"/>
        <rFont val="Calibri"/>
        <family val="2"/>
        <scheme val="minor"/>
      </rPr>
      <t>5</t>
    </r>
  </si>
  <si>
    <r>
      <t>11/28/2025</t>
    </r>
    <r>
      <rPr>
        <vertAlign val="superscript"/>
        <sz val="10"/>
        <color theme="1"/>
        <rFont val="Calibri"/>
        <family val="2"/>
        <scheme val="minor"/>
      </rPr>
      <t>6</t>
    </r>
  </si>
  <si>
    <r>
      <t>7/15/2025</t>
    </r>
    <r>
      <rPr>
        <vertAlign val="superscript"/>
        <sz val="10"/>
        <color theme="1"/>
        <rFont val="Calibri"/>
        <family val="2"/>
        <scheme val="minor"/>
      </rPr>
      <t>5</t>
    </r>
  </si>
  <si>
    <r>
      <t>11/15/2025</t>
    </r>
    <r>
      <rPr>
        <vertAlign val="superscript"/>
        <sz val="10"/>
        <color theme="1"/>
        <rFont val="Calibri"/>
        <family val="2"/>
        <scheme val="minor"/>
      </rPr>
      <t>6</t>
    </r>
  </si>
  <si>
    <t>School Year</t>
  </si>
  <si>
    <t>2024-2025</t>
  </si>
  <si>
    <t>2025-2026</t>
  </si>
  <si>
    <t>No DB contributions for 3rd paycheck</t>
  </si>
  <si>
    <r>
      <t>5/31/2025</t>
    </r>
    <r>
      <rPr>
        <vertAlign val="superscript"/>
        <sz val="10"/>
        <color theme="1"/>
        <rFont val="Calibri"/>
        <family val="2"/>
        <scheme val="minor"/>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</si>
</sst>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8" x14ac:knownFonts="1">
    <font>
      <sz val="10"/>
      <color theme="1"/>
      <name val="Calibri"/>
      <family val="2"/>
      <scheme val="minor"/>
    </font>
    <font>
      <b/>
      <sz val="10"/>
      <color theme="1"/>
      <name val="Calibri"/>
      <family val="2"/>
      <scheme val="minor"/>
    </font>
    <font>
      <sz val="10"/>
      <color rgb="FFFF0000"/>
      <name val="Calibri"/>
      <family val="2"/>
      <scheme val="minor"/>
    </font>
    <font>
      <b/>
      <sz val="10"/>
      <color theme="0"/>
      <name val="Calibri"/>
      <family val="2"/>
      <scheme val="minor"/>
    </font>
    <font>
      <b/>
      <u/>
      <sz val="10"/>
      <color theme="0"/>
      <name val="Calibri"/>
      <family val="2"/>
      <scheme val="minor"/>
    </font>
    <font>
      <b/>
      <sz val="10"/>
      <color theme="9" tint="-0.249977111117893"/>
      <name val="Calibri"/>
      <family val="2"/>
      <scheme val="minor"/>
    </font>
    <font>
      <sz val="10"/>
      <name val="Calibri"/>
      <family val="2"/>
      <scheme val="minor"/>
    </font>
    <font>
      <sz val="9"/>
      <name val="Calibri"/>
      <family val="2"/>
      <scheme val="minor"/>
    </font>
    <font>
      <b/>
      <sz val="10"/>
      <name val="Calibri"/>
      <family val="2"/>
      <scheme val="minor"/>
    </font>
    <font>
      <sz val="10"/>
      <color theme="1"/>
      <name val="Calibri"/>
      <family val="2"/>
      <scheme val="minor"/>
    </font>
    <font>
      <b/>
      <sz val="12"/>
      <color theme="1"/>
      <name val="Calibri"/>
      <family val="2"/>
      <scheme val="minor"/>
    </font>
    <font>
      <vertAlign val="superscript"/>
      <sz val="10"/>
      <color theme="1"/>
      <name val="Calibri"/>
      <family val="2"/>
      <scheme val="minor"/>
    </font>
    <font>
      <b/>
      <vertAlign val="superscript"/>
      <sz val="10"/>
      <color theme="0"/>
      <name val="Calibri"/>
      <family val="2"/>
      <scheme val="minor"/>
    </font>
    <font>
      <b/>
      <sz val="9"/>
      <color indexed="81"/>
      <name val="Tahoma"/>
      <family val="2"/>
    </font>
    <font>
      <sz val="9"/>
      <color indexed="81"/>
      <name val="Tahoma"/>
      <family val="2"/>
    </font>
    <font>
      <sz val="9"/>
      <color indexed="81"/>
      <name val="Tahoma"/>
      <charset val="1"/>
    </font>
    <font>
      <b/>
      <sz val="9"/>
      <color indexed="81"/>
      <name val="Tahoma"/>
      <charset val="1"/>
    </font>
    <font>
      <b/>
      <sz val="10"/>
      <color rgb="FFFF0000"/>
      <name val="Calibri"/>
      <family val="2"/>
      <scheme val="minor"/>
    </font>
  </fonts>
  <fills count="10">
    <fill>
      <patternFill patternType="none"/>
    </fill>
    <fill>
      <patternFill patternType="gray125"/>
    </fill>
    <fill>
      <patternFill patternType="solid">
        <fgColor rgb="FFECF4FA"/>
        <bgColor indexed="64"/>
      </patternFill>
    </fill>
    <fill>
      <patternFill patternType="solid">
        <fgColor theme="9" tint="0.79998168889431442"/>
        <bgColor indexed="64"/>
      </patternFill>
    </fill>
    <fill>
      <patternFill patternType="solid">
        <fgColor rgb="FF008080"/>
        <bgColor indexed="64"/>
      </patternFill>
    </fill>
    <fill>
      <patternFill patternType="solid">
        <fgColor rgb="FF002776"/>
        <bgColor indexed="64"/>
      </patternFill>
    </fill>
    <fill>
      <patternFill patternType="solid">
        <fgColor theme="2"/>
        <bgColor indexed="64"/>
      </patternFill>
    </fill>
    <fill>
      <patternFill patternType="solid">
        <fgColor rgb="FFFFFF00"/>
        <bgColor indexed="64"/>
      </patternFill>
    </fill>
    <fill>
      <patternFill patternType="solid">
        <fgColor rgb="FF003B3A"/>
        <bgColor indexed="64"/>
      </patternFill>
    </fill>
    <fill>
      <patternFill patternType="solid">
        <fgColor rgb="FF0040C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44" fontId="9" fillId="0" borderId="0" applyFont="0" applyFill="0" applyBorder="0" applyAlignment="0" applyProtection="0"/>
    <xf numFmtId="9" fontId="9" fillId="0" borderId="0" applyFont="0" applyFill="0" applyBorder="0" applyAlignment="0" applyProtection="0"/>
  </cellStyleXfs>
  <cellXfs count="100">
    <xf numFmtId="0" fontId="0" fillId="0" borderId="0" xfId="0"/>
    <xf numFmtId="0" fontId="1" fillId="0" borderId="0" xfId="0" applyFont="1"/>
    <xf numFmtId="14" fontId="0" fillId="0" borderId="0" xfId="0" applyNumberFormat="1"/>
    <xf numFmtId="14" fontId="0" fillId="0" borderId="3" xfId="0" applyNumberFormat="1" applyBorder="1" applyAlignment="1">
      <alignment horizontal="center"/>
    </xf>
    <xf numFmtId="14" fontId="0" fillId="0" borderId="4" xfId="0" applyNumberFormat="1" applyBorder="1" applyAlignment="1">
      <alignment horizontal="center"/>
    </xf>
    <xf numFmtId="0" fontId="2" fillId="0" borderId="0" xfId="0" applyFont="1"/>
    <xf numFmtId="0" fontId="0" fillId="0" borderId="3" xfId="0" applyBorder="1"/>
    <xf numFmtId="0" fontId="0" fillId="0" borderId="7" xfId="0" applyBorder="1"/>
    <xf numFmtId="2" fontId="0" fillId="0" borderId="3" xfId="0" applyNumberFormat="1" applyBorder="1"/>
    <xf numFmtId="14" fontId="0" fillId="0" borderId="5" xfId="0" applyNumberFormat="1" applyBorder="1" applyAlignment="1">
      <alignment horizontal="center"/>
    </xf>
    <xf numFmtId="14" fontId="0" fillId="0" borderId="6" xfId="0" applyNumberFormat="1" applyBorder="1" applyAlignment="1">
      <alignment horizontal="center"/>
    </xf>
    <xf numFmtId="0" fontId="6" fillId="0" borderId="3" xfId="0" applyFont="1" applyBorder="1"/>
    <xf numFmtId="0" fontId="6" fillId="0" borderId="7" xfId="0" applyFont="1" applyBorder="1"/>
    <xf numFmtId="2" fontId="6" fillId="0" borderId="3" xfId="0" applyNumberFormat="1" applyFont="1" applyBorder="1"/>
    <xf numFmtId="0" fontId="7" fillId="0" borderId="0" xfId="0" applyFont="1" applyAlignment="1">
      <alignment vertical="center" wrapText="1"/>
    </xf>
    <xf numFmtId="0" fontId="5" fillId="6" borderId="3" xfId="0" applyFont="1" applyFill="1" applyBorder="1"/>
    <xf numFmtId="0" fontId="5" fillId="6" borderId="7" xfId="0" applyFont="1" applyFill="1" applyBorder="1"/>
    <xf numFmtId="2" fontId="5" fillId="6" borderId="3" xfId="0" applyNumberFormat="1" applyFont="1" applyFill="1" applyBorder="1"/>
    <xf numFmtId="0" fontId="5" fillId="6" borderId="0" xfId="0" applyFont="1" applyFill="1"/>
    <xf numFmtId="2" fontId="5" fillId="6" borderId="4" xfId="0" applyNumberFormat="1" applyFont="1" applyFill="1" applyBorder="1"/>
    <xf numFmtId="0" fontId="5" fillId="6" borderId="2" xfId="0" applyFont="1" applyFill="1" applyBorder="1"/>
    <xf numFmtId="0" fontId="5" fillId="6" borderId="4" xfId="0" applyFont="1" applyFill="1" applyBorder="1"/>
    <xf numFmtId="0" fontId="5" fillId="6" borderId="8" xfId="0" applyFont="1" applyFill="1" applyBorder="1"/>
    <xf numFmtId="0" fontId="10" fillId="0" borderId="0" xfId="0" applyFont="1"/>
    <xf numFmtId="14" fontId="0" fillId="0" borderId="0" xfId="0" applyNumberFormat="1" applyAlignment="1">
      <alignment horizontal="center"/>
    </xf>
    <xf numFmtId="0" fontId="0" fillId="0" borderId="0" xfId="0" applyAlignment="1">
      <alignment horizontal="center"/>
    </xf>
    <xf numFmtId="2" fontId="5" fillId="6" borderId="7" xfId="0" applyNumberFormat="1" applyFont="1" applyFill="1" applyBorder="1"/>
    <xf numFmtId="0" fontId="8" fillId="0" borderId="0" xfId="0" applyFont="1"/>
    <xf numFmtId="164" fontId="0" fillId="0" borderId="0" xfId="0" applyNumberFormat="1"/>
    <xf numFmtId="0" fontId="0" fillId="0" borderId="0" xfId="0" applyAlignment="1">
      <alignment horizontal="right"/>
    </xf>
    <xf numFmtId="164" fontId="1" fillId="2" borderId="9" xfId="0" applyNumberFormat="1" applyFont="1" applyFill="1" applyBorder="1" applyAlignment="1" applyProtection="1">
      <alignment horizontal="center"/>
      <protection locked="0"/>
    </xf>
    <xf numFmtId="164" fontId="1" fillId="2" borderId="1" xfId="0" applyNumberFormat="1" applyFont="1" applyFill="1" applyBorder="1" applyAlignment="1" applyProtection="1">
      <alignment horizontal="center"/>
      <protection locked="0"/>
    </xf>
    <xf numFmtId="10" fontId="1" fillId="2" borderId="1" xfId="2" applyNumberFormat="1" applyFont="1" applyFill="1" applyBorder="1" applyAlignment="1" applyProtection="1">
      <alignment horizontal="center"/>
      <protection locked="0"/>
    </xf>
    <xf numFmtId="164" fontId="1" fillId="2" borderId="1" xfId="1" applyNumberFormat="1" applyFont="1" applyFill="1" applyBorder="1" applyAlignment="1" applyProtection="1">
      <alignment horizontal="center"/>
      <protection locked="0"/>
    </xf>
    <xf numFmtId="0" fontId="0" fillId="0" borderId="0" xfId="0" applyBorder="1"/>
    <xf numFmtId="0" fontId="5" fillId="6" borderId="0" xfId="0" applyFont="1" applyFill="1" applyBorder="1"/>
    <xf numFmtId="2" fontId="5" fillId="6" borderId="0" xfId="0" applyNumberFormat="1" applyFont="1" applyFill="1" applyBorder="1"/>
    <xf numFmtId="2" fontId="0" fillId="0" borderId="0" xfId="0" applyNumberFormat="1" applyBorder="1"/>
    <xf numFmtId="0" fontId="6" fillId="0" borderId="0" xfId="0" applyFont="1" applyBorder="1"/>
    <xf numFmtId="1" fontId="0" fillId="0" borderId="3" xfId="0" applyNumberFormat="1" applyBorder="1"/>
    <xf numFmtId="0" fontId="0" fillId="7" borderId="0" xfId="0" applyFont="1" applyFill="1" applyAlignment="1">
      <alignment horizontal="center"/>
    </xf>
    <xf numFmtId="0" fontId="17" fillId="0" borderId="0" xfId="0" applyFont="1" applyFill="1" applyAlignment="1">
      <alignment horizontal="center"/>
    </xf>
    <xf numFmtId="0" fontId="0" fillId="0" borderId="0" xfId="0" applyAlignment="1">
      <alignment vertical="top" wrapText="1"/>
    </xf>
    <xf numFmtId="0" fontId="0" fillId="0" borderId="0" xfId="0" applyAlignment="1">
      <alignment horizontal="left" vertical="top" wrapText="1"/>
    </xf>
    <xf numFmtId="2" fontId="6" fillId="0" borderId="0" xfId="0" applyNumberFormat="1" applyFont="1" applyBorder="1"/>
    <xf numFmtId="14" fontId="0" fillId="0" borderId="10" xfId="0" applyNumberFormat="1" applyBorder="1" applyAlignment="1">
      <alignment horizontal="center"/>
    </xf>
    <xf numFmtId="1" fontId="0" fillId="0" borderId="11" xfId="0" applyNumberFormat="1" applyBorder="1"/>
    <xf numFmtId="0" fontId="0" fillId="0" borderId="12" xfId="0" applyBorder="1"/>
    <xf numFmtId="0" fontId="5" fillId="6" borderId="11" xfId="0" applyFont="1" applyFill="1" applyBorder="1"/>
    <xf numFmtId="0" fontId="5" fillId="6" borderId="13" xfId="0" applyFont="1" applyFill="1" applyBorder="1"/>
    <xf numFmtId="14" fontId="0" fillId="0" borderId="15" xfId="0" applyNumberFormat="1" applyBorder="1" applyAlignment="1">
      <alignment horizontal="center"/>
    </xf>
    <xf numFmtId="14" fontId="0" fillId="0" borderId="17" xfId="0" applyNumberFormat="1" applyBorder="1" applyAlignment="1">
      <alignment horizontal="center"/>
    </xf>
    <xf numFmtId="0" fontId="5" fillId="6" borderId="18" xfId="0" applyFont="1" applyFill="1" applyBorder="1"/>
    <xf numFmtId="0" fontId="5" fillId="6" borderId="20" xfId="0" applyFont="1" applyFill="1" applyBorder="1"/>
    <xf numFmtId="2" fontId="0" fillId="0" borderId="11" xfId="0" applyNumberFormat="1" applyBorder="1"/>
    <xf numFmtId="2" fontId="0" fillId="0" borderId="12" xfId="0" applyNumberFormat="1" applyBorder="1"/>
    <xf numFmtId="0" fontId="0" fillId="0" borderId="11" xfId="0" applyBorder="1"/>
    <xf numFmtId="0" fontId="0" fillId="0" borderId="13" xfId="0" applyBorder="1"/>
    <xf numFmtId="2" fontId="5" fillId="6" borderId="18" xfId="0" applyNumberFormat="1" applyFont="1" applyFill="1" applyBorder="1"/>
    <xf numFmtId="2" fontId="5" fillId="6" borderId="19" xfId="0" applyNumberFormat="1" applyFont="1" applyFill="1" applyBorder="1"/>
    <xf numFmtId="0" fontId="1" fillId="3" borderId="22" xfId="0" applyFont="1" applyFill="1" applyBorder="1" applyAlignment="1">
      <alignment horizontal="center" vertical="center"/>
    </xf>
    <xf numFmtId="0" fontId="3" fillId="8" borderId="23"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9" borderId="25" xfId="0" applyFont="1" applyFill="1" applyBorder="1" applyAlignment="1">
      <alignment horizontal="center" vertical="center" wrapText="1"/>
    </xf>
    <xf numFmtId="0" fontId="1" fillId="3" borderId="26" xfId="0" applyFont="1" applyFill="1" applyBorder="1" applyAlignment="1">
      <alignment horizontal="center" vertical="center" wrapText="1"/>
    </xf>
    <xf numFmtId="14" fontId="0" fillId="0" borderId="27" xfId="0" applyNumberFormat="1" applyBorder="1" applyAlignment="1">
      <alignment horizontal="center"/>
    </xf>
    <xf numFmtId="14" fontId="0" fillId="0" borderId="28" xfId="0" applyNumberFormat="1" applyBorder="1" applyAlignment="1">
      <alignment horizontal="center"/>
    </xf>
    <xf numFmtId="14" fontId="0" fillId="0" borderId="29" xfId="0" applyNumberFormat="1" applyBorder="1" applyAlignment="1">
      <alignment horizontal="center"/>
    </xf>
    <xf numFmtId="0" fontId="6" fillId="0" borderId="11" xfId="0" applyFont="1" applyBorder="1"/>
    <xf numFmtId="0" fontId="6" fillId="0" borderId="13" xfId="0" applyFont="1" applyBorder="1"/>
    <xf numFmtId="0" fontId="5" fillId="6" borderId="19" xfId="0" applyFont="1" applyFill="1" applyBorder="1"/>
    <xf numFmtId="2" fontId="5" fillId="6" borderId="20" xfId="0" applyNumberFormat="1" applyFont="1" applyFill="1" applyBorder="1"/>
    <xf numFmtId="2" fontId="6" fillId="0" borderId="11" xfId="0" applyNumberFormat="1" applyFont="1" applyBorder="1"/>
    <xf numFmtId="2" fontId="6" fillId="0" borderId="12" xfId="0" applyNumberFormat="1" applyFont="1" applyBorder="1"/>
    <xf numFmtId="0" fontId="3" fillId="5" borderId="30"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5" fillId="6" borderId="31" xfId="0" applyFont="1" applyFill="1" applyBorder="1"/>
    <xf numFmtId="0" fontId="5" fillId="6" borderId="32" xfId="0" applyFont="1" applyFill="1" applyBorder="1"/>
    <xf numFmtId="0" fontId="5" fillId="6" borderId="6" xfId="0" applyFont="1" applyFill="1" applyBorder="1"/>
    <xf numFmtId="0" fontId="8" fillId="0" borderId="0" xfId="0" applyFont="1" applyAlignment="1">
      <alignment horizontal="center"/>
    </xf>
    <xf numFmtId="0" fontId="0" fillId="0" borderId="0" xfId="0" applyAlignment="1">
      <alignment vertical="top" wrapText="1"/>
    </xf>
    <xf numFmtId="0" fontId="11" fillId="0" borderId="0" xfId="0" applyFont="1" applyAlignment="1">
      <alignment horizontal="left" vertical="center" wrapText="1"/>
    </xf>
    <xf numFmtId="2" fontId="0" fillId="0" borderId="3" xfId="0" applyNumberFormat="1" applyBorder="1" applyAlignment="1">
      <alignment horizontal="center"/>
    </xf>
    <xf numFmtId="2" fontId="0" fillId="0" borderId="0" xfId="0" applyNumberFormat="1" applyBorder="1" applyAlignment="1">
      <alignment horizontal="center"/>
    </xf>
    <xf numFmtId="2" fontId="0" fillId="0" borderId="7" xfId="0" applyNumberFormat="1" applyBorder="1" applyAlignment="1">
      <alignment horizontal="center"/>
    </xf>
    <xf numFmtId="0" fontId="0" fillId="0" borderId="0" xfId="0" applyAlignment="1">
      <alignment horizontal="left" vertical="top" wrapText="1"/>
    </xf>
    <xf numFmtId="0" fontId="0" fillId="0" borderId="3" xfId="0" applyBorder="1" applyAlignment="1">
      <alignment horizontal="center"/>
    </xf>
    <xf numFmtId="0" fontId="0" fillId="0" borderId="0" xfId="0" applyBorder="1" applyAlignment="1">
      <alignment horizontal="center"/>
    </xf>
    <xf numFmtId="0" fontId="2" fillId="0" borderId="0" xfId="0" applyFont="1" applyBorder="1" applyAlignment="1">
      <alignment horizontal="left" vertical="top" wrapText="1"/>
    </xf>
    <xf numFmtId="2" fontId="0" fillId="0" borderId="3" xfId="0" applyNumberFormat="1" applyFill="1" applyBorder="1" applyAlignment="1">
      <alignment horizontal="center"/>
    </xf>
    <xf numFmtId="2" fontId="0" fillId="0" borderId="0" xfId="0" applyNumberFormat="1" applyFill="1" applyBorder="1" applyAlignment="1">
      <alignment horizontal="center"/>
    </xf>
    <xf numFmtId="2" fontId="0" fillId="0" borderId="18" xfId="0" applyNumberFormat="1" applyFill="1" applyBorder="1" applyAlignment="1">
      <alignment horizontal="center"/>
    </xf>
    <xf numFmtId="2" fontId="0" fillId="0" borderId="19" xfId="0" applyNumberFormat="1" applyFill="1" applyBorder="1" applyAlignment="1">
      <alignment horizont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21" xfId="0" applyBorder="1" applyAlignment="1">
      <alignment horizontal="center" vertical="center"/>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0" fillId="0" borderId="21" xfId="0" applyBorder="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0040C0"/>
      <color rgb="FF002776"/>
      <color rgb="FF003B3A"/>
      <color rgb="FF008080"/>
      <color rgb="FF00ACA8"/>
      <color rgb="FF00D0CB"/>
      <color rgb="FF00B0AC"/>
      <color rgb="FFFEFFE1"/>
      <color rgb="FF2F74FF"/>
      <color rgb="FF00DB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5717</xdr:colOff>
      <xdr:row>29</xdr:row>
      <xdr:rowOff>120015</xdr:rowOff>
    </xdr:from>
    <xdr:to>
      <xdr:col>4</xdr:col>
      <xdr:colOff>1193801</xdr:colOff>
      <xdr:row>39</xdr:row>
      <xdr:rowOff>0</xdr:rowOff>
    </xdr:to>
    <xdr:sp macro="" textlink="">
      <xdr:nvSpPr>
        <xdr:cNvPr id="3" name="TextBox 2">
          <a:extLst>
            <a:ext uri="{FF2B5EF4-FFF2-40B4-BE49-F238E27FC236}">
              <a16:creationId xmlns:a16="http://schemas.microsoft.com/office/drawing/2014/main" id="{67AEE1CE-201D-432F-A5EF-3A0A07B3AD48}"/>
            </a:ext>
          </a:extLst>
        </xdr:cNvPr>
        <xdr:cNvSpPr txBox="1"/>
      </xdr:nvSpPr>
      <xdr:spPr>
        <a:xfrm>
          <a:off x="5717" y="6781165"/>
          <a:ext cx="6058534" cy="3461385"/>
        </a:xfrm>
        <a:prstGeom prst="rect">
          <a:avLst/>
        </a:prstGeom>
        <a:solidFill>
          <a:srgbClr val="00808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baseline="30000">
              <a:solidFill>
                <a:schemeClr val="bg1"/>
              </a:solidFill>
              <a:effectLst/>
              <a:latin typeface="+mn-lt"/>
              <a:ea typeface="+mn-ea"/>
              <a:cs typeface="+mn-cs"/>
            </a:rPr>
            <a:t>1</a:t>
          </a:r>
          <a:r>
            <a:rPr lang="en-US" sz="1000" b="0" i="0" u="none" strike="noStrike">
              <a:solidFill>
                <a:schemeClr val="bg1"/>
              </a:solidFill>
              <a:effectLst/>
              <a:latin typeface="+mn-lt"/>
              <a:ea typeface="+mn-ea"/>
              <a:cs typeface="+mn-cs"/>
            </a:rPr>
            <a:t>The DC contribution amounts are for illustration purposes only and intended to indicate a withholding, not a specific amount. The actual amount would vary based on the amount of creditable compensation received in the pay period.</a:t>
          </a:r>
        </a:p>
        <a:p>
          <a:endParaRPr lang="en-US" sz="1000" b="0" i="0" u="none" strike="noStrike">
            <a:solidFill>
              <a:schemeClr val="bg1"/>
            </a:solidFill>
            <a:effectLst/>
            <a:latin typeface="+mn-lt"/>
            <a:ea typeface="+mn-ea"/>
            <a:cs typeface="+mn-cs"/>
          </a:endParaRPr>
        </a:p>
        <a:p>
          <a:r>
            <a:rPr lang="en-US" sz="1000" b="1" i="0" u="none" strike="noStrike" baseline="30000">
              <a:solidFill>
                <a:schemeClr val="bg1"/>
              </a:solidFill>
              <a:effectLst/>
              <a:latin typeface="+mn-lt"/>
              <a:ea typeface="+mn-ea"/>
              <a:cs typeface="+mn-cs"/>
            </a:rPr>
            <a:t>2</a:t>
          </a:r>
          <a:r>
            <a:rPr lang="en-US" sz="1000" b="1" i="0" u="none" strike="noStrike">
              <a:solidFill>
                <a:schemeClr val="bg1"/>
              </a:solidFill>
              <a:effectLst/>
              <a:latin typeface="+mn-lt"/>
              <a:ea typeface="+mn-ea"/>
              <a:cs typeface="+mn-cs"/>
            </a:rPr>
            <a:t>Mid-month hire date</a:t>
          </a:r>
          <a:r>
            <a:rPr lang="en-US" sz="1000" b="0" i="0" u="none" strike="noStrike">
              <a:solidFill>
                <a:schemeClr val="bg1"/>
              </a:solidFill>
              <a:effectLst/>
              <a:latin typeface="+mn-lt"/>
              <a:ea typeface="+mn-ea"/>
              <a:cs typeface="+mn-cs"/>
            </a:rPr>
            <a:t> - Mandatory DC contributions should be withheld from the first paycheck as a percentage of the creditable compensation received for the pay period.</a:t>
          </a:r>
          <a:r>
            <a:rPr lang="en-US" sz="1000">
              <a:solidFill>
                <a:schemeClr val="bg1"/>
              </a:solidFill>
            </a:rPr>
            <a:t> Since the employee's start date is after the first business day of the month, no DB contributions are due until the following month.</a:t>
          </a:r>
          <a:endParaRPr lang="en-US" sz="1000" b="0" i="0" u="none" strike="noStrike">
            <a:solidFill>
              <a:schemeClr val="bg1"/>
            </a:solidFill>
            <a:effectLst/>
            <a:latin typeface="+mn-lt"/>
            <a:ea typeface="+mn-ea"/>
            <a:cs typeface="+mn-cs"/>
          </a:endParaRPr>
        </a:p>
        <a:p>
          <a:endParaRPr lang="en-US" sz="1000">
            <a:solidFill>
              <a:schemeClr val="bg1"/>
            </a:solidFill>
          </a:endParaRPr>
        </a:p>
        <a:p>
          <a:r>
            <a:rPr lang="en-US" sz="1000" b="1" i="0" u="none" strike="noStrike" baseline="30000">
              <a:solidFill>
                <a:schemeClr val="bg1"/>
              </a:solidFill>
              <a:effectLst/>
              <a:latin typeface="+mn-lt"/>
              <a:ea typeface="+mn-ea"/>
              <a:cs typeface="+mn-cs"/>
            </a:rPr>
            <a:t>3 </a:t>
          </a:r>
          <a:r>
            <a:rPr lang="en-US" sz="1000" b="1" i="0" u="none" strike="noStrike">
              <a:solidFill>
                <a:schemeClr val="bg1"/>
              </a:solidFill>
              <a:effectLst/>
              <a:latin typeface="+mn-lt"/>
              <a:ea typeface="+mn-ea"/>
              <a:cs typeface="+mn-cs"/>
            </a:rPr>
            <a:t>Mid-month leave without pay</a:t>
          </a:r>
          <a:r>
            <a:rPr lang="en-US" sz="1000" b="0" i="0" u="none" strike="noStrike">
              <a:solidFill>
                <a:schemeClr val="bg1"/>
              </a:solidFill>
              <a:effectLst/>
              <a:latin typeface="+mn-lt"/>
              <a:ea typeface="+mn-ea"/>
              <a:cs typeface="+mn-cs"/>
            </a:rPr>
            <a:t> - Hybrid DC contributions should be based on the percent of creditable compensation received for that pay period. For the month the leave starts, DB contributions must be double-deducted on the first pay to earn service credit for the month. For the</a:t>
          </a:r>
          <a:r>
            <a:rPr lang="en-US" sz="1000" b="0" i="0" u="none" strike="noStrike" baseline="0">
              <a:solidFill>
                <a:schemeClr val="bg1"/>
              </a:solidFill>
              <a:effectLst/>
              <a:latin typeface="+mn-lt"/>
              <a:ea typeface="+mn-ea"/>
              <a:cs typeface="+mn-cs"/>
            </a:rPr>
            <a:t> month the employee returns to active employment</a:t>
          </a:r>
          <a:r>
            <a:rPr lang="en-US" sz="1000" b="0" i="0" u="none" strike="noStrike">
              <a:solidFill>
                <a:schemeClr val="bg1"/>
              </a:solidFill>
              <a:effectLst/>
              <a:latin typeface="+mn-lt"/>
              <a:ea typeface="+mn-ea"/>
              <a:cs typeface="+mn-cs"/>
            </a:rPr>
            <a:t>, no DB contributions are due because the employee was not active on the first business day of the month, but DC contributions are due because the employee received pay for a portion of the month.</a:t>
          </a:r>
          <a:r>
            <a:rPr lang="en-US" sz="1000">
              <a:solidFill>
                <a:schemeClr val="bg1"/>
              </a:solidFill>
            </a:rPr>
            <a:t> </a:t>
          </a:r>
        </a:p>
        <a:p>
          <a:endParaRPr lang="en-US" sz="1000">
            <a:solidFill>
              <a:schemeClr val="bg1"/>
            </a:solidFill>
          </a:endParaRPr>
        </a:p>
        <a:p>
          <a:r>
            <a:rPr lang="en-US" sz="1000" b="1" i="0" u="none" strike="noStrike" baseline="30000">
              <a:solidFill>
                <a:schemeClr val="bg1"/>
              </a:solidFill>
              <a:effectLst/>
              <a:latin typeface="+mn-lt"/>
              <a:ea typeface="+mn-ea"/>
              <a:cs typeface="+mn-cs"/>
            </a:rPr>
            <a:t>4</a:t>
          </a:r>
          <a:r>
            <a:rPr lang="en-US" sz="1000" b="1" i="0" u="none" strike="noStrike">
              <a:solidFill>
                <a:schemeClr val="bg1"/>
              </a:solidFill>
              <a:effectLst/>
              <a:latin typeface="+mn-lt"/>
              <a:ea typeface="+mn-ea"/>
              <a:cs typeface="+mn-cs"/>
            </a:rPr>
            <a:t>Mid-month pay increase</a:t>
          </a:r>
          <a:r>
            <a:rPr lang="en-US" sz="1000" b="0" i="0" u="none" strike="noStrike">
              <a:solidFill>
                <a:schemeClr val="bg1"/>
              </a:solidFill>
              <a:effectLst/>
              <a:latin typeface="+mn-lt"/>
              <a:ea typeface="+mn-ea"/>
              <a:cs typeface="+mn-cs"/>
            </a:rPr>
            <a:t> - Hybrid DC contributions should be based on the percent of creditable compensation received for that pay period. </a:t>
          </a:r>
          <a:r>
            <a:rPr lang="en-US" sz="1000">
              <a:solidFill>
                <a:schemeClr val="bg1"/>
              </a:solidFill>
            </a:rPr>
            <a:t> The salary change is not effective for the DB component until the following month because the salary start date is after the first business day of the month.</a:t>
          </a:r>
        </a:p>
        <a:p>
          <a:endParaRPr lang="en-US" sz="1000">
            <a:solidFill>
              <a:schemeClr val="bg1"/>
            </a:solidFill>
          </a:endParaRPr>
        </a:p>
        <a:p>
          <a:r>
            <a:rPr lang="en-US" sz="1000" b="1" i="0" u="none" strike="noStrike" baseline="30000">
              <a:solidFill>
                <a:schemeClr val="bg1"/>
              </a:solidFill>
              <a:effectLst/>
              <a:latin typeface="+mn-lt"/>
              <a:ea typeface="+mn-ea"/>
              <a:cs typeface="+mn-cs"/>
            </a:rPr>
            <a:t>5</a:t>
          </a:r>
          <a:r>
            <a:rPr lang="en-US" sz="1000" b="1" i="0" u="none" strike="noStrike">
              <a:solidFill>
                <a:schemeClr val="bg1"/>
              </a:solidFill>
              <a:effectLst/>
              <a:latin typeface="+mn-lt"/>
              <a:ea typeface="+mn-ea"/>
              <a:cs typeface="+mn-cs"/>
            </a:rPr>
            <a:t>Mid-month separation</a:t>
          </a:r>
          <a:r>
            <a:rPr lang="en-US" sz="1000" b="0" i="0" u="none" strike="noStrike">
              <a:solidFill>
                <a:schemeClr val="bg1"/>
              </a:solidFill>
              <a:effectLst/>
              <a:latin typeface="+mn-lt"/>
              <a:ea typeface="+mn-ea"/>
              <a:cs typeface="+mn-cs"/>
            </a:rPr>
            <a:t> - Hybrid DC contributions should be based on the percent of creditable compensation received for that pay period. DB contributions must be double-deducted on the first pay date of the month to earn service credit for the last month of employment.</a:t>
          </a:r>
          <a:endParaRPr lang="en-US" sz="1000">
            <a:solidFill>
              <a:schemeClr val="bg1"/>
            </a:solidFill>
          </a:endParaRPr>
        </a:p>
      </xdr:txBody>
    </xdr:sp>
    <xdr:clientData/>
  </xdr:twoCellAnchor>
  <xdr:oneCellAnchor>
    <xdr:from>
      <xdr:col>0</xdr:col>
      <xdr:colOff>1</xdr:colOff>
      <xdr:row>0</xdr:row>
      <xdr:rowOff>0</xdr:rowOff>
    </xdr:from>
    <xdr:ext cx="6070599" cy="1297919"/>
    <xdr:sp macro="" textlink="">
      <xdr:nvSpPr>
        <xdr:cNvPr id="2" name="TextBox 1">
          <a:extLst>
            <a:ext uri="{FF2B5EF4-FFF2-40B4-BE49-F238E27FC236}">
              <a16:creationId xmlns:a16="http://schemas.microsoft.com/office/drawing/2014/main" id="{8B35FCFB-823A-4255-865E-3F2933A7FA46}"/>
            </a:ext>
          </a:extLst>
        </xdr:cNvPr>
        <xdr:cNvSpPr txBox="1"/>
      </xdr:nvSpPr>
      <xdr:spPr>
        <a:xfrm>
          <a:off x="1" y="0"/>
          <a:ext cx="6070599" cy="1297919"/>
        </a:xfrm>
        <a:prstGeom prst="rect">
          <a:avLst/>
        </a:prstGeom>
        <a:solidFill>
          <a:srgbClr val="002776"/>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chemeClr val="bg1"/>
              </a:solidFill>
            </a:rPr>
            <a:t>NOTICE: These</a:t>
          </a:r>
          <a:r>
            <a:rPr lang="en-US" sz="1100" baseline="0">
              <a:solidFill>
                <a:schemeClr val="bg1"/>
              </a:solidFill>
            </a:rPr>
            <a:t> examples are provided only as an illustration and are not intended to replicate the specifics of employer payroll systems. They are intended to illustrate the difference in DC withholdings </a:t>
          </a:r>
          <a:r>
            <a:rPr lang="en-US" sz="1100" u="sng" baseline="0">
              <a:solidFill>
                <a:schemeClr val="bg1"/>
              </a:solidFill>
            </a:rPr>
            <a:t>after</a:t>
          </a:r>
          <a:r>
            <a:rPr lang="en-US" sz="1100" u="none" baseline="0">
              <a:solidFill>
                <a:schemeClr val="bg1"/>
              </a:solidFill>
            </a:rPr>
            <a:t> the July 2024 rate separation. </a:t>
          </a:r>
        </a:p>
        <a:p>
          <a:endParaRPr lang="en-US" sz="1100" b="1" i="0" u="none" strike="noStrike" baseline="0">
            <a:solidFill>
              <a:schemeClr val="bg1"/>
            </a:solidFill>
            <a:effectLst/>
            <a:latin typeface="+mn-lt"/>
            <a:ea typeface="+mn-ea"/>
            <a:cs typeface="+mn-cs"/>
          </a:endParaRPr>
        </a:p>
        <a:p>
          <a:r>
            <a:rPr lang="en-US" sz="1100" b="1" i="0" u="none" strike="noStrike">
              <a:solidFill>
                <a:schemeClr val="bg1"/>
              </a:solidFill>
              <a:effectLst/>
              <a:latin typeface="+mn-lt"/>
              <a:ea typeface="+mn-ea"/>
              <a:cs typeface="+mn-cs"/>
            </a:rPr>
            <a:t>To simplify the examples, voluntary contributions</a:t>
          </a:r>
          <a:r>
            <a:rPr lang="en-US" sz="1100" b="1" i="0" u="none" strike="noStrike" baseline="0">
              <a:solidFill>
                <a:schemeClr val="bg1"/>
              </a:solidFill>
              <a:effectLst/>
              <a:latin typeface="+mn-lt"/>
              <a:ea typeface="+mn-ea"/>
              <a:cs typeface="+mn-cs"/>
            </a:rPr>
            <a:t> and employer match are not included. Related withholdings would be based on employee elections, which will </a:t>
          </a:r>
          <a:r>
            <a:rPr lang="en-US" sz="1100" b="1" i="0" u="none" strike="noStrike">
              <a:solidFill>
                <a:schemeClr val="bg1"/>
              </a:solidFill>
              <a:effectLst/>
              <a:latin typeface="+mn-lt"/>
              <a:ea typeface="+mn-ea"/>
              <a:cs typeface="+mn-cs"/>
            </a:rPr>
            <a:t>continue to</a:t>
          </a:r>
          <a:r>
            <a:rPr lang="en-US" sz="1100" b="1" i="0" u="none" strike="noStrike" baseline="0">
              <a:solidFill>
                <a:schemeClr val="bg1"/>
              </a:solidFill>
              <a:effectLst/>
              <a:latin typeface="+mn-lt"/>
              <a:ea typeface="+mn-ea"/>
              <a:cs typeface="+mn-cs"/>
            </a:rPr>
            <a:t> change</a:t>
          </a:r>
          <a:r>
            <a:rPr lang="en-US" sz="1100" b="1" i="0" u="none" strike="noStrike">
              <a:solidFill>
                <a:schemeClr val="bg1"/>
              </a:solidFill>
              <a:effectLst/>
              <a:latin typeface="+mn-lt"/>
              <a:ea typeface="+mn-ea"/>
              <a:cs typeface="+mn-cs"/>
            </a:rPr>
            <a:t> on a quarterly basis, and the applicable employer match percentage. </a:t>
          </a:r>
          <a:r>
            <a:rPr lang="en-US">
              <a:solidFill>
                <a:schemeClr val="bg1"/>
              </a:solidFill>
            </a:rPr>
            <a:t> </a:t>
          </a:r>
          <a:r>
            <a:rPr lang="en-US" sz="1100" u="none" baseline="0">
              <a:solidFill>
                <a:schemeClr val="bg1"/>
              </a:solidFill>
            </a:rPr>
            <a:t> </a:t>
          </a:r>
          <a:endParaRPr lang="en-US" sz="1100">
            <a:solidFill>
              <a:schemeClr val="bg1"/>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6057900" cy="1297919"/>
    <xdr:sp macro="" textlink="">
      <xdr:nvSpPr>
        <xdr:cNvPr id="2" name="TextBox 1">
          <a:extLst>
            <a:ext uri="{FF2B5EF4-FFF2-40B4-BE49-F238E27FC236}">
              <a16:creationId xmlns:a16="http://schemas.microsoft.com/office/drawing/2014/main" id="{E01FD1F4-C5E0-4B21-908E-98BDB32AA209}"/>
            </a:ext>
          </a:extLst>
        </xdr:cNvPr>
        <xdr:cNvSpPr txBox="1"/>
      </xdr:nvSpPr>
      <xdr:spPr>
        <a:xfrm>
          <a:off x="0" y="0"/>
          <a:ext cx="6057900" cy="1297919"/>
        </a:xfrm>
        <a:prstGeom prst="rect">
          <a:avLst/>
        </a:prstGeom>
        <a:solidFill>
          <a:srgbClr val="002776"/>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chemeClr val="bg1"/>
              </a:solidFill>
            </a:rPr>
            <a:t>NOTICE: These</a:t>
          </a:r>
          <a:r>
            <a:rPr lang="en-US" sz="1100" baseline="0">
              <a:solidFill>
                <a:schemeClr val="bg1"/>
              </a:solidFill>
            </a:rPr>
            <a:t> examples are provided only as an illustration and are not intended to replicate the specifics of employer payroll systems. They are intended to illustrate the difference in DC withholdings </a:t>
          </a:r>
          <a:r>
            <a:rPr lang="en-US" sz="1100" u="sng" baseline="0">
              <a:solidFill>
                <a:schemeClr val="bg1"/>
              </a:solidFill>
            </a:rPr>
            <a:t>after</a:t>
          </a:r>
          <a:r>
            <a:rPr lang="en-US" sz="1100" u="none" baseline="0">
              <a:solidFill>
                <a:schemeClr val="bg1"/>
              </a:solidFill>
            </a:rPr>
            <a:t> the July 2024 rate separation. </a:t>
          </a:r>
        </a:p>
        <a:p>
          <a:endParaRPr lang="en-US" sz="1100" b="1" i="0" u="none" strike="noStrike" baseline="0">
            <a:solidFill>
              <a:schemeClr val="bg1"/>
            </a:solidFill>
            <a:effectLst/>
            <a:latin typeface="+mn-lt"/>
            <a:ea typeface="+mn-ea"/>
            <a:cs typeface="+mn-cs"/>
          </a:endParaRPr>
        </a:p>
        <a:p>
          <a:r>
            <a:rPr lang="en-US" sz="1100" b="1" i="0" u="none" strike="noStrike">
              <a:solidFill>
                <a:schemeClr val="bg1"/>
              </a:solidFill>
              <a:effectLst/>
              <a:latin typeface="+mn-lt"/>
              <a:ea typeface="+mn-ea"/>
              <a:cs typeface="+mn-cs"/>
            </a:rPr>
            <a:t>To simplify the examples, voluntary contributions</a:t>
          </a:r>
          <a:r>
            <a:rPr lang="en-US" sz="1100" b="1" i="0" u="none" strike="noStrike" baseline="0">
              <a:solidFill>
                <a:schemeClr val="bg1"/>
              </a:solidFill>
              <a:effectLst/>
              <a:latin typeface="+mn-lt"/>
              <a:ea typeface="+mn-ea"/>
              <a:cs typeface="+mn-cs"/>
            </a:rPr>
            <a:t> and employer match are not included. Related withholdings would be based on employee elections, which will </a:t>
          </a:r>
          <a:r>
            <a:rPr lang="en-US" sz="1100" b="1" i="0" u="none" strike="noStrike">
              <a:solidFill>
                <a:schemeClr val="bg1"/>
              </a:solidFill>
              <a:effectLst/>
              <a:latin typeface="+mn-lt"/>
              <a:ea typeface="+mn-ea"/>
              <a:cs typeface="+mn-cs"/>
            </a:rPr>
            <a:t>continue to</a:t>
          </a:r>
          <a:r>
            <a:rPr lang="en-US" sz="1100" b="1" i="0" u="none" strike="noStrike" baseline="0">
              <a:solidFill>
                <a:schemeClr val="bg1"/>
              </a:solidFill>
              <a:effectLst/>
              <a:latin typeface="+mn-lt"/>
              <a:ea typeface="+mn-ea"/>
              <a:cs typeface="+mn-cs"/>
            </a:rPr>
            <a:t> change</a:t>
          </a:r>
          <a:r>
            <a:rPr lang="en-US" sz="1100" b="1" i="0" u="none" strike="noStrike">
              <a:solidFill>
                <a:schemeClr val="bg1"/>
              </a:solidFill>
              <a:effectLst/>
              <a:latin typeface="+mn-lt"/>
              <a:ea typeface="+mn-ea"/>
              <a:cs typeface="+mn-cs"/>
            </a:rPr>
            <a:t> on a quarterly basis, and the applicable employer match percentage. </a:t>
          </a:r>
          <a:r>
            <a:rPr lang="en-US">
              <a:solidFill>
                <a:schemeClr val="bg1"/>
              </a:solidFill>
            </a:rPr>
            <a:t> </a:t>
          </a:r>
          <a:r>
            <a:rPr lang="en-US" sz="1100" u="none" baseline="0">
              <a:solidFill>
                <a:schemeClr val="bg1"/>
              </a:solidFill>
            </a:rPr>
            <a:t> </a:t>
          </a:r>
          <a:endParaRPr lang="en-US" sz="1100">
            <a:solidFill>
              <a:schemeClr val="bg1"/>
            </a:solidFill>
          </a:endParaRPr>
        </a:p>
      </xdr:txBody>
    </xdr:sp>
    <xdr:clientData/>
  </xdr:oneCellAnchor>
  <xdr:twoCellAnchor>
    <xdr:from>
      <xdr:col>0</xdr:col>
      <xdr:colOff>0</xdr:colOff>
      <xdr:row>36</xdr:row>
      <xdr:rowOff>0</xdr:rowOff>
    </xdr:from>
    <xdr:to>
      <xdr:col>4</xdr:col>
      <xdr:colOff>1200150</xdr:colOff>
      <xdr:row>50</xdr:row>
      <xdr:rowOff>0</xdr:rowOff>
    </xdr:to>
    <xdr:sp macro="" textlink="">
      <xdr:nvSpPr>
        <xdr:cNvPr id="5" name="TextBox 4">
          <a:extLst>
            <a:ext uri="{FF2B5EF4-FFF2-40B4-BE49-F238E27FC236}">
              <a16:creationId xmlns:a16="http://schemas.microsoft.com/office/drawing/2014/main" id="{C59A899D-D9D7-4A4C-8364-CC68D8A22256}"/>
            </a:ext>
          </a:extLst>
        </xdr:cNvPr>
        <xdr:cNvSpPr txBox="1"/>
      </xdr:nvSpPr>
      <xdr:spPr>
        <a:xfrm>
          <a:off x="0" y="7772400"/>
          <a:ext cx="6064250" cy="3473450"/>
        </a:xfrm>
        <a:prstGeom prst="rect">
          <a:avLst/>
        </a:prstGeom>
        <a:solidFill>
          <a:srgbClr val="00808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baseline="30000">
              <a:solidFill>
                <a:schemeClr val="bg1"/>
              </a:solidFill>
              <a:effectLst/>
              <a:latin typeface="+mn-lt"/>
              <a:ea typeface="+mn-ea"/>
              <a:cs typeface="+mn-cs"/>
            </a:rPr>
            <a:t>1</a:t>
          </a:r>
          <a:r>
            <a:rPr lang="en-US" sz="1000" b="0" i="0" u="none" strike="noStrike">
              <a:solidFill>
                <a:schemeClr val="bg1"/>
              </a:solidFill>
              <a:effectLst/>
              <a:latin typeface="+mn-lt"/>
              <a:ea typeface="+mn-ea"/>
              <a:cs typeface="+mn-cs"/>
            </a:rPr>
            <a:t>The DC contribution amounts are for illustration purposes only and intended to indicate a withholding, not a specific amount. The actual amount would vary based on the amount of creditable compensation received in the pay period.</a:t>
          </a:r>
        </a:p>
        <a:p>
          <a:endParaRPr lang="en-US" sz="1000" b="0" i="0" u="none" strike="noStrike">
            <a:solidFill>
              <a:schemeClr val="bg1"/>
            </a:solidFill>
            <a:effectLst/>
            <a:latin typeface="+mn-lt"/>
            <a:ea typeface="+mn-ea"/>
            <a:cs typeface="+mn-cs"/>
          </a:endParaRPr>
        </a:p>
        <a:p>
          <a:r>
            <a:rPr lang="en-US" sz="1000" b="1" i="0" u="none" strike="noStrike" baseline="30000">
              <a:solidFill>
                <a:schemeClr val="bg1"/>
              </a:solidFill>
              <a:effectLst/>
              <a:latin typeface="+mn-lt"/>
              <a:ea typeface="+mn-ea"/>
              <a:cs typeface="+mn-cs"/>
            </a:rPr>
            <a:t>2</a:t>
          </a:r>
          <a:r>
            <a:rPr lang="en-US" sz="1000" b="1" i="0" u="none" strike="noStrike">
              <a:solidFill>
                <a:schemeClr val="bg1"/>
              </a:solidFill>
              <a:effectLst/>
              <a:latin typeface="+mn-lt"/>
              <a:ea typeface="+mn-ea"/>
              <a:cs typeface="+mn-cs"/>
            </a:rPr>
            <a:t>Mid-month hire date</a:t>
          </a:r>
          <a:r>
            <a:rPr lang="en-US" sz="1000" b="0" i="0" u="none" strike="noStrike">
              <a:solidFill>
                <a:schemeClr val="bg1"/>
              </a:solidFill>
              <a:effectLst/>
              <a:latin typeface="+mn-lt"/>
              <a:ea typeface="+mn-ea"/>
              <a:cs typeface="+mn-cs"/>
            </a:rPr>
            <a:t> - Mandatory DC contributions should be withheld from the first paycheck as a percentage of the creditable compensation received for the pay period.</a:t>
          </a:r>
          <a:r>
            <a:rPr lang="en-US" sz="1000">
              <a:solidFill>
                <a:schemeClr val="bg1"/>
              </a:solidFill>
            </a:rPr>
            <a:t> Since the employee's start date is after the first business day of the month, no DB contributions are due until the following month.</a:t>
          </a:r>
          <a:endParaRPr lang="en-US" sz="1000" b="0" i="0" u="none" strike="noStrike">
            <a:solidFill>
              <a:schemeClr val="bg1"/>
            </a:solidFill>
            <a:effectLst/>
            <a:latin typeface="+mn-lt"/>
            <a:ea typeface="+mn-ea"/>
            <a:cs typeface="+mn-cs"/>
          </a:endParaRPr>
        </a:p>
        <a:p>
          <a:endParaRPr lang="en-US" sz="1000">
            <a:solidFill>
              <a:schemeClr val="bg1"/>
            </a:solidFill>
          </a:endParaRPr>
        </a:p>
        <a:p>
          <a:r>
            <a:rPr lang="en-US" sz="1000" b="1" i="0" u="none" strike="noStrike" baseline="30000">
              <a:solidFill>
                <a:schemeClr val="bg1"/>
              </a:solidFill>
              <a:effectLst/>
              <a:latin typeface="+mn-lt"/>
              <a:ea typeface="+mn-ea"/>
              <a:cs typeface="+mn-cs"/>
            </a:rPr>
            <a:t>3 </a:t>
          </a:r>
          <a:r>
            <a:rPr lang="en-US" sz="1000" b="1" i="0" u="none" strike="noStrike">
              <a:solidFill>
                <a:schemeClr val="bg1"/>
              </a:solidFill>
              <a:effectLst/>
              <a:latin typeface="+mn-lt"/>
              <a:ea typeface="+mn-ea"/>
              <a:cs typeface="+mn-cs"/>
            </a:rPr>
            <a:t>Mid-month leave without pay</a:t>
          </a:r>
          <a:r>
            <a:rPr lang="en-US" sz="1000" b="0" i="0" u="none" strike="noStrike">
              <a:solidFill>
                <a:schemeClr val="bg1"/>
              </a:solidFill>
              <a:effectLst/>
              <a:latin typeface="+mn-lt"/>
              <a:ea typeface="+mn-ea"/>
              <a:cs typeface="+mn-cs"/>
            </a:rPr>
            <a:t> - Hybrid DC contributions should be based on the percent of creditable compensation received for that pay period. For the month the leave starts, DB contributions must be double-deducted on the first pay to earn service credit for the month. For the</a:t>
          </a:r>
          <a:r>
            <a:rPr lang="en-US" sz="1000" b="0" i="0" u="none" strike="noStrike" baseline="0">
              <a:solidFill>
                <a:schemeClr val="bg1"/>
              </a:solidFill>
              <a:effectLst/>
              <a:latin typeface="+mn-lt"/>
              <a:ea typeface="+mn-ea"/>
              <a:cs typeface="+mn-cs"/>
            </a:rPr>
            <a:t> month the employee returns to active employment</a:t>
          </a:r>
          <a:r>
            <a:rPr lang="en-US" sz="1000" b="0" i="0" u="none" strike="noStrike">
              <a:solidFill>
                <a:schemeClr val="bg1"/>
              </a:solidFill>
              <a:effectLst/>
              <a:latin typeface="+mn-lt"/>
              <a:ea typeface="+mn-ea"/>
              <a:cs typeface="+mn-cs"/>
            </a:rPr>
            <a:t>, no DB contributions are due because the employee was not active on the first business day of the month, but DC contributions are due because the employee received pay for a portion of the month.</a:t>
          </a:r>
          <a:r>
            <a:rPr lang="en-US" sz="1000">
              <a:solidFill>
                <a:schemeClr val="bg1"/>
              </a:solidFill>
            </a:rPr>
            <a:t> </a:t>
          </a:r>
        </a:p>
        <a:p>
          <a:endParaRPr lang="en-US" sz="1000">
            <a:solidFill>
              <a:schemeClr val="bg1"/>
            </a:solidFill>
          </a:endParaRPr>
        </a:p>
        <a:p>
          <a:r>
            <a:rPr lang="en-US" sz="1000" b="1" i="0" u="none" strike="noStrike" baseline="30000">
              <a:solidFill>
                <a:schemeClr val="bg1"/>
              </a:solidFill>
              <a:effectLst/>
              <a:latin typeface="+mn-lt"/>
              <a:ea typeface="+mn-ea"/>
              <a:cs typeface="+mn-cs"/>
            </a:rPr>
            <a:t>4</a:t>
          </a:r>
          <a:r>
            <a:rPr lang="en-US" sz="1000" b="1" i="0" u="none" strike="noStrike">
              <a:solidFill>
                <a:schemeClr val="bg1"/>
              </a:solidFill>
              <a:effectLst/>
              <a:latin typeface="+mn-lt"/>
              <a:ea typeface="+mn-ea"/>
              <a:cs typeface="+mn-cs"/>
            </a:rPr>
            <a:t>Mid-month pay increase</a:t>
          </a:r>
          <a:r>
            <a:rPr lang="en-US" sz="1000" b="0" i="0" u="none" strike="noStrike">
              <a:solidFill>
                <a:schemeClr val="bg1"/>
              </a:solidFill>
              <a:effectLst/>
              <a:latin typeface="+mn-lt"/>
              <a:ea typeface="+mn-ea"/>
              <a:cs typeface="+mn-cs"/>
            </a:rPr>
            <a:t> - Hybrid DC contributions should be based on the percent of creditable compensation received for that pay period. </a:t>
          </a:r>
          <a:r>
            <a:rPr lang="en-US" sz="1000">
              <a:solidFill>
                <a:schemeClr val="bg1"/>
              </a:solidFill>
            </a:rPr>
            <a:t> The salary change is not effective for the DB component until the following month because the salary start date is after the first business day of the month.</a:t>
          </a:r>
        </a:p>
        <a:p>
          <a:endParaRPr lang="en-US" sz="1000">
            <a:solidFill>
              <a:schemeClr val="bg1"/>
            </a:solidFill>
          </a:endParaRPr>
        </a:p>
        <a:p>
          <a:r>
            <a:rPr lang="en-US" sz="1000" b="1" i="0" u="none" strike="noStrike" baseline="30000">
              <a:solidFill>
                <a:schemeClr val="bg1"/>
              </a:solidFill>
              <a:effectLst/>
              <a:latin typeface="+mn-lt"/>
              <a:ea typeface="+mn-ea"/>
              <a:cs typeface="+mn-cs"/>
            </a:rPr>
            <a:t>5</a:t>
          </a:r>
          <a:r>
            <a:rPr lang="en-US" sz="1000" b="1" i="0" u="none" strike="noStrike">
              <a:solidFill>
                <a:schemeClr val="bg1"/>
              </a:solidFill>
              <a:effectLst/>
              <a:latin typeface="+mn-lt"/>
              <a:ea typeface="+mn-ea"/>
              <a:cs typeface="+mn-cs"/>
            </a:rPr>
            <a:t>Mid-month separation</a:t>
          </a:r>
          <a:r>
            <a:rPr lang="en-US" sz="1000" b="0" i="0" u="none" strike="noStrike">
              <a:solidFill>
                <a:schemeClr val="bg1"/>
              </a:solidFill>
              <a:effectLst/>
              <a:latin typeface="+mn-lt"/>
              <a:ea typeface="+mn-ea"/>
              <a:cs typeface="+mn-cs"/>
            </a:rPr>
            <a:t> - Hybrid DC contributions should be based on the percent of creditable compensation received for that pay period. DB contributions must be double-deducted on the first pay date of the month to earn service credit for the last month of employment.</a:t>
          </a:r>
          <a:endParaRPr lang="en-US" sz="1000">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6616699" cy="1297919"/>
    <xdr:sp macro="" textlink="">
      <xdr:nvSpPr>
        <xdr:cNvPr id="3" name="TextBox 2">
          <a:extLst>
            <a:ext uri="{FF2B5EF4-FFF2-40B4-BE49-F238E27FC236}">
              <a16:creationId xmlns:a16="http://schemas.microsoft.com/office/drawing/2014/main" id="{24871511-03E4-427B-9FCF-53C9F19A0F6B}"/>
            </a:ext>
          </a:extLst>
        </xdr:cNvPr>
        <xdr:cNvSpPr txBox="1"/>
      </xdr:nvSpPr>
      <xdr:spPr>
        <a:xfrm>
          <a:off x="0" y="0"/>
          <a:ext cx="6616699" cy="1297919"/>
        </a:xfrm>
        <a:prstGeom prst="rect">
          <a:avLst/>
        </a:prstGeom>
        <a:solidFill>
          <a:srgbClr val="002776"/>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chemeClr val="bg1"/>
              </a:solidFill>
            </a:rPr>
            <a:t>NOTICE: These</a:t>
          </a:r>
          <a:r>
            <a:rPr lang="en-US" sz="1100" baseline="0">
              <a:solidFill>
                <a:schemeClr val="bg1"/>
              </a:solidFill>
            </a:rPr>
            <a:t> examples are provided only as an illustration and are not intended to replicate the specifics of employer payroll systems. They are intended to illustrate the difference in DC withholdings </a:t>
          </a:r>
          <a:r>
            <a:rPr lang="en-US" sz="1100" u="sng" baseline="0">
              <a:solidFill>
                <a:schemeClr val="bg1"/>
              </a:solidFill>
            </a:rPr>
            <a:t>after</a:t>
          </a:r>
          <a:r>
            <a:rPr lang="en-US" sz="1100" u="none" baseline="0">
              <a:solidFill>
                <a:schemeClr val="bg1"/>
              </a:solidFill>
            </a:rPr>
            <a:t> the July 2024 rate separation. </a:t>
          </a:r>
        </a:p>
        <a:p>
          <a:endParaRPr lang="en-US" sz="1100" b="1" i="0" u="none" strike="noStrike" baseline="0">
            <a:solidFill>
              <a:schemeClr val="bg1"/>
            </a:solidFill>
            <a:effectLst/>
            <a:latin typeface="+mn-lt"/>
            <a:ea typeface="+mn-ea"/>
            <a:cs typeface="+mn-cs"/>
          </a:endParaRPr>
        </a:p>
        <a:p>
          <a:r>
            <a:rPr lang="en-US" sz="1100" b="1" i="0" u="none" strike="noStrike">
              <a:solidFill>
                <a:schemeClr val="bg1"/>
              </a:solidFill>
              <a:effectLst/>
              <a:latin typeface="+mn-lt"/>
              <a:ea typeface="+mn-ea"/>
              <a:cs typeface="+mn-cs"/>
            </a:rPr>
            <a:t>To simplify the examples, voluntary contributions</a:t>
          </a:r>
          <a:r>
            <a:rPr lang="en-US" sz="1100" b="1" i="0" u="none" strike="noStrike" baseline="0">
              <a:solidFill>
                <a:schemeClr val="bg1"/>
              </a:solidFill>
              <a:effectLst/>
              <a:latin typeface="+mn-lt"/>
              <a:ea typeface="+mn-ea"/>
              <a:cs typeface="+mn-cs"/>
            </a:rPr>
            <a:t> and employer match are not included. Related withholdings would be based on employee elections, which will </a:t>
          </a:r>
          <a:r>
            <a:rPr lang="en-US" sz="1100" b="1" i="0" u="none" strike="noStrike">
              <a:solidFill>
                <a:schemeClr val="bg1"/>
              </a:solidFill>
              <a:effectLst/>
              <a:latin typeface="+mn-lt"/>
              <a:ea typeface="+mn-ea"/>
              <a:cs typeface="+mn-cs"/>
            </a:rPr>
            <a:t>continue to</a:t>
          </a:r>
          <a:r>
            <a:rPr lang="en-US" sz="1100" b="1" i="0" u="none" strike="noStrike" baseline="0">
              <a:solidFill>
                <a:schemeClr val="bg1"/>
              </a:solidFill>
              <a:effectLst/>
              <a:latin typeface="+mn-lt"/>
              <a:ea typeface="+mn-ea"/>
              <a:cs typeface="+mn-cs"/>
            </a:rPr>
            <a:t> change</a:t>
          </a:r>
          <a:r>
            <a:rPr lang="en-US" sz="1100" b="1" i="0" u="none" strike="noStrike">
              <a:solidFill>
                <a:schemeClr val="bg1"/>
              </a:solidFill>
              <a:effectLst/>
              <a:latin typeface="+mn-lt"/>
              <a:ea typeface="+mn-ea"/>
              <a:cs typeface="+mn-cs"/>
            </a:rPr>
            <a:t> on a quarterly basis, and the applicable employer match percentage. </a:t>
          </a:r>
          <a:r>
            <a:rPr lang="en-US">
              <a:solidFill>
                <a:schemeClr val="bg1"/>
              </a:solidFill>
            </a:rPr>
            <a:t> </a:t>
          </a:r>
          <a:r>
            <a:rPr lang="en-US" sz="1100" u="none" baseline="0">
              <a:solidFill>
                <a:schemeClr val="bg1"/>
              </a:solidFill>
            </a:rPr>
            <a:t> </a:t>
          </a:r>
          <a:endParaRPr lang="en-US" sz="1100">
            <a:solidFill>
              <a:schemeClr val="bg1"/>
            </a:solidFill>
          </a:endParaRPr>
        </a:p>
      </xdr:txBody>
    </xdr:sp>
    <xdr:clientData/>
  </xdr:oneCellAnchor>
  <xdr:twoCellAnchor>
    <xdr:from>
      <xdr:col>0</xdr:col>
      <xdr:colOff>0</xdr:colOff>
      <xdr:row>27</xdr:row>
      <xdr:rowOff>1</xdr:rowOff>
    </xdr:from>
    <xdr:to>
      <xdr:col>5</xdr:col>
      <xdr:colOff>565150</xdr:colOff>
      <xdr:row>51</xdr:row>
      <xdr:rowOff>144781</xdr:rowOff>
    </xdr:to>
    <xdr:sp macro="" textlink="">
      <xdr:nvSpPr>
        <xdr:cNvPr id="4" name="TextBox 3">
          <a:extLst>
            <a:ext uri="{FF2B5EF4-FFF2-40B4-BE49-F238E27FC236}">
              <a16:creationId xmlns:a16="http://schemas.microsoft.com/office/drawing/2014/main" id="{3E2E6F22-C1EC-46C3-B81F-60A7FDA7465A}"/>
            </a:ext>
          </a:extLst>
        </xdr:cNvPr>
        <xdr:cNvSpPr txBox="1"/>
      </xdr:nvSpPr>
      <xdr:spPr>
        <a:xfrm>
          <a:off x="0" y="6788151"/>
          <a:ext cx="6623050" cy="4037330"/>
        </a:xfrm>
        <a:prstGeom prst="rect">
          <a:avLst/>
        </a:prstGeom>
        <a:solidFill>
          <a:srgbClr val="00808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baseline="30000">
              <a:solidFill>
                <a:schemeClr val="bg1"/>
              </a:solidFill>
              <a:effectLst/>
              <a:latin typeface="+mn-lt"/>
              <a:ea typeface="+mn-ea"/>
              <a:cs typeface="+mn-cs"/>
            </a:rPr>
            <a:t>1</a:t>
          </a:r>
          <a:r>
            <a:rPr lang="en-US" sz="1000" b="0" i="0" u="none" strike="noStrike">
              <a:solidFill>
                <a:schemeClr val="bg1"/>
              </a:solidFill>
              <a:effectLst/>
              <a:latin typeface="+mn-lt"/>
              <a:ea typeface="+mn-ea"/>
              <a:cs typeface="+mn-cs"/>
            </a:rPr>
            <a:t>The DC contribution amounts are for illustration purposes only and intended to indicate a withholding, not a specific amount. The actual amount would vary based on the amount of creditable compensation received in the pay period.</a:t>
          </a:r>
        </a:p>
        <a:p>
          <a:endParaRPr lang="en-US" sz="1000" b="0" i="0" u="none" strike="noStrike">
            <a:solidFill>
              <a:schemeClr val="bg1"/>
            </a:solidFill>
            <a:effectLst/>
            <a:latin typeface="+mn-lt"/>
            <a:ea typeface="+mn-ea"/>
            <a:cs typeface="+mn-cs"/>
          </a:endParaRPr>
        </a:p>
        <a:p>
          <a:r>
            <a:rPr lang="en-US" sz="1000" b="1" i="0" u="none" strike="noStrike" baseline="30000">
              <a:solidFill>
                <a:schemeClr val="bg1"/>
              </a:solidFill>
              <a:effectLst/>
              <a:latin typeface="+mn-lt"/>
              <a:ea typeface="+mn-ea"/>
              <a:cs typeface="+mn-cs"/>
            </a:rPr>
            <a:t>2</a:t>
          </a:r>
          <a:r>
            <a:rPr lang="en-US" sz="1000" b="1" i="0" u="none" strike="noStrike">
              <a:solidFill>
                <a:schemeClr val="bg1"/>
              </a:solidFill>
              <a:effectLst/>
              <a:latin typeface="+mn-lt"/>
              <a:ea typeface="+mn-ea"/>
              <a:cs typeface="+mn-cs"/>
            </a:rPr>
            <a:t>Mid-month hire date</a:t>
          </a:r>
          <a:r>
            <a:rPr lang="en-US" sz="1000" b="0" i="0" u="none" strike="noStrike">
              <a:solidFill>
                <a:schemeClr val="bg1"/>
              </a:solidFill>
              <a:effectLst/>
              <a:latin typeface="+mn-lt"/>
              <a:ea typeface="+mn-ea"/>
              <a:cs typeface="+mn-cs"/>
            </a:rPr>
            <a:t> - Mandatory DC contributions should be withheld from the first paycheck as a percentage of the creditable compensation received for the pay period.</a:t>
          </a:r>
          <a:r>
            <a:rPr lang="en-US" sz="1000">
              <a:solidFill>
                <a:schemeClr val="bg1"/>
              </a:solidFill>
            </a:rPr>
            <a:t> Since the employee's start date is after the first business day of the month, no DB contributions are due until the following month.</a:t>
          </a:r>
          <a:endParaRPr lang="en-US" sz="1000" b="0" i="0" u="none" strike="noStrike">
            <a:solidFill>
              <a:schemeClr val="bg1"/>
            </a:solidFill>
            <a:effectLst/>
            <a:latin typeface="+mn-lt"/>
            <a:ea typeface="+mn-ea"/>
            <a:cs typeface="+mn-cs"/>
          </a:endParaRPr>
        </a:p>
        <a:p>
          <a:endParaRPr lang="en-US" sz="1000">
            <a:solidFill>
              <a:schemeClr val="bg1"/>
            </a:solidFill>
          </a:endParaRPr>
        </a:p>
        <a:p>
          <a:r>
            <a:rPr lang="en-US" sz="1000" b="1" i="0" u="none" strike="noStrike" baseline="30000">
              <a:solidFill>
                <a:schemeClr val="bg1"/>
              </a:solidFill>
              <a:effectLst/>
              <a:latin typeface="+mn-lt"/>
              <a:ea typeface="+mn-ea"/>
              <a:cs typeface="+mn-cs"/>
            </a:rPr>
            <a:t>3 </a:t>
          </a:r>
          <a:r>
            <a:rPr lang="en-US" sz="1000" b="1" i="0" u="none" strike="noStrike">
              <a:solidFill>
                <a:schemeClr val="bg1"/>
              </a:solidFill>
              <a:effectLst/>
              <a:latin typeface="+mn-lt"/>
              <a:ea typeface="+mn-ea"/>
              <a:cs typeface="+mn-cs"/>
            </a:rPr>
            <a:t>Mid-month leave without pay</a:t>
          </a:r>
          <a:r>
            <a:rPr lang="en-US" sz="1000" b="0" i="0" u="none" strike="noStrike">
              <a:solidFill>
                <a:schemeClr val="bg1"/>
              </a:solidFill>
              <a:effectLst/>
              <a:latin typeface="+mn-lt"/>
              <a:ea typeface="+mn-ea"/>
              <a:cs typeface="+mn-cs"/>
            </a:rPr>
            <a:t> - Hybrid DC contributions should be based on the percent of creditable compensation received for that pay period. For the month the leave starts, DB contributions must be double-deducted on the first pay to earn service credit for the month. For the</a:t>
          </a:r>
          <a:r>
            <a:rPr lang="en-US" sz="1000" b="0" i="0" u="none" strike="noStrike" baseline="0">
              <a:solidFill>
                <a:schemeClr val="bg1"/>
              </a:solidFill>
              <a:effectLst/>
              <a:latin typeface="+mn-lt"/>
              <a:ea typeface="+mn-ea"/>
              <a:cs typeface="+mn-cs"/>
            </a:rPr>
            <a:t> month the employee returns to active employment</a:t>
          </a:r>
          <a:r>
            <a:rPr lang="en-US" sz="1000" b="0" i="0" u="none" strike="noStrike">
              <a:solidFill>
                <a:schemeClr val="bg1"/>
              </a:solidFill>
              <a:effectLst/>
              <a:latin typeface="+mn-lt"/>
              <a:ea typeface="+mn-ea"/>
              <a:cs typeface="+mn-cs"/>
            </a:rPr>
            <a:t>, no DB contributions are due because the employee was not active on the first business day of the month, but DC contributions are due because the employee received pay for a portion of the month.</a:t>
          </a:r>
          <a:r>
            <a:rPr lang="en-US" sz="1000">
              <a:solidFill>
                <a:schemeClr val="bg1"/>
              </a:solidFill>
            </a:rPr>
            <a:t> </a:t>
          </a:r>
        </a:p>
        <a:p>
          <a:endParaRPr lang="en-US" sz="1000">
            <a:solidFill>
              <a:schemeClr val="bg1"/>
            </a:solidFill>
          </a:endParaRPr>
        </a:p>
        <a:p>
          <a:r>
            <a:rPr lang="en-US" sz="1000" b="1" i="0" u="none" strike="noStrike" baseline="30000">
              <a:solidFill>
                <a:schemeClr val="bg1"/>
              </a:solidFill>
              <a:effectLst/>
              <a:latin typeface="+mn-lt"/>
              <a:ea typeface="+mn-ea"/>
              <a:cs typeface="+mn-cs"/>
            </a:rPr>
            <a:t>4</a:t>
          </a:r>
          <a:r>
            <a:rPr lang="en-US" sz="1000" b="1" i="0" u="none" strike="noStrike">
              <a:solidFill>
                <a:schemeClr val="bg1"/>
              </a:solidFill>
              <a:effectLst/>
              <a:latin typeface="+mn-lt"/>
              <a:ea typeface="+mn-ea"/>
              <a:cs typeface="+mn-cs"/>
            </a:rPr>
            <a:t>Mid-month pay increase</a:t>
          </a:r>
          <a:r>
            <a:rPr lang="en-US" sz="1000" b="0" i="0" u="none" strike="noStrike">
              <a:solidFill>
                <a:schemeClr val="bg1"/>
              </a:solidFill>
              <a:effectLst/>
              <a:latin typeface="+mn-lt"/>
              <a:ea typeface="+mn-ea"/>
              <a:cs typeface="+mn-cs"/>
            </a:rPr>
            <a:t> - Hybrid DC contributions should be based on the percent of creditable compensation received for that pay period. </a:t>
          </a:r>
          <a:r>
            <a:rPr lang="en-US" sz="1000">
              <a:solidFill>
                <a:schemeClr val="bg1"/>
              </a:solidFill>
            </a:rPr>
            <a:t> The salary change is not effective for the DB component until the following month because the salary start date is after the first business day of the month.</a:t>
          </a:r>
        </a:p>
        <a:p>
          <a:endParaRPr lang="en-US" sz="1000" b="0" i="0" u="none" strike="noStrike">
            <a:solidFill>
              <a:schemeClr val="bg1"/>
            </a:solidFill>
            <a:effectLst/>
            <a:latin typeface="+mn-lt"/>
            <a:ea typeface="+mn-ea"/>
            <a:cs typeface="+mn-cs"/>
          </a:endParaRPr>
        </a:p>
        <a:p>
          <a:r>
            <a:rPr lang="en-US" sz="1000" b="0" i="0" u="none" strike="noStrike" baseline="30000">
              <a:solidFill>
                <a:schemeClr val="bg1"/>
              </a:solidFill>
              <a:effectLst/>
              <a:latin typeface="+mn-lt"/>
              <a:ea typeface="+mn-ea"/>
              <a:cs typeface="+mn-cs"/>
            </a:rPr>
            <a:t>5</a:t>
          </a:r>
          <a:r>
            <a:rPr lang="en-US" sz="1000" b="1" i="0" u="none" strike="noStrike">
              <a:solidFill>
                <a:schemeClr val="bg1"/>
              </a:solidFill>
              <a:effectLst/>
              <a:latin typeface="+mn-lt"/>
              <a:ea typeface="+mn-ea"/>
              <a:cs typeface="+mn-cs"/>
            </a:rPr>
            <a:t>Off-contract Period - </a:t>
          </a:r>
          <a:r>
            <a:rPr lang="en-US" sz="1000" b="0" i="0" u="none" strike="noStrike">
              <a:solidFill>
                <a:schemeClr val="bg1"/>
              </a:solidFill>
              <a:effectLst/>
              <a:latin typeface="+mn-lt"/>
              <a:ea typeface="+mn-ea"/>
              <a:cs typeface="+mn-cs"/>
            </a:rPr>
            <a:t>Regardless of the contract in VNAV, if the employee receives a pay check over the summer months, DC contributions should be made based on the creditable compensation received in the pay period. No DB contributions</a:t>
          </a:r>
          <a:r>
            <a:rPr lang="en-US" sz="1000" b="0" i="0" u="none" strike="noStrike" baseline="0">
              <a:solidFill>
                <a:schemeClr val="bg1"/>
              </a:solidFill>
              <a:effectLst/>
              <a:latin typeface="+mn-lt"/>
              <a:ea typeface="+mn-ea"/>
              <a:cs typeface="+mn-cs"/>
            </a:rPr>
            <a:t> are expected if the employee is a 10/10 for VNAV reporting purposes.</a:t>
          </a:r>
        </a:p>
        <a:p>
          <a:endParaRPr lang="en-US" sz="1000" b="0" i="0" u="none" strike="noStrike" baseline="0">
            <a:solidFill>
              <a:schemeClr val="bg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30000">
              <a:solidFill>
                <a:schemeClr val="bg1"/>
              </a:solidFill>
              <a:effectLst/>
              <a:latin typeface="+mn-lt"/>
              <a:ea typeface="+mn-ea"/>
              <a:cs typeface="+mn-cs"/>
            </a:rPr>
            <a:t>6</a:t>
          </a:r>
          <a:r>
            <a:rPr lang="en-US" sz="1000" b="1" i="0">
              <a:solidFill>
                <a:schemeClr val="bg1"/>
              </a:solidFill>
              <a:effectLst/>
              <a:latin typeface="+mn-lt"/>
              <a:ea typeface="+mn-ea"/>
              <a:cs typeface="+mn-cs"/>
            </a:rPr>
            <a:t>Mid-month separation</a:t>
          </a:r>
          <a:r>
            <a:rPr lang="en-US" sz="1000" b="0" i="0">
              <a:solidFill>
                <a:schemeClr val="bg1"/>
              </a:solidFill>
              <a:effectLst/>
              <a:latin typeface="+mn-lt"/>
              <a:ea typeface="+mn-ea"/>
              <a:cs typeface="+mn-cs"/>
            </a:rPr>
            <a:t> - Hybrid DC contributions should be based on the percent of creditable compensation received for that pay period. DB contributions must be double-deducted on the first pay date of the month to earn service credit for the last month of employment.</a:t>
          </a:r>
          <a:endParaRPr lang="en-US" sz="1000">
            <a:solidFill>
              <a:schemeClr val="bg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40</xdr:row>
      <xdr:rowOff>0</xdr:rowOff>
    </xdr:from>
    <xdr:to>
      <xdr:col>6</xdr:col>
      <xdr:colOff>6350</xdr:colOff>
      <xdr:row>65</xdr:row>
      <xdr:rowOff>10795</xdr:rowOff>
    </xdr:to>
    <xdr:sp macro="" textlink="">
      <xdr:nvSpPr>
        <xdr:cNvPr id="4" name="TextBox 3">
          <a:extLst>
            <a:ext uri="{FF2B5EF4-FFF2-40B4-BE49-F238E27FC236}">
              <a16:creationId xmlns:a16="http://schemas.microsoft.com/office/drawing/2014/main" id="{80920E3C-A648-4862-A45D-439BBA3396BD}"/>
            </a:ext>
          </a:extLst>
        </xdr:cNvPr>
        <xdr:cNvSpPr txBox="1"/>
      </xdr:nvSpPr>
      <xdr:spPr>
        <a:xfrm>
          <a:off x="0" y="8826500"/>
          <a:ext cx="6654800" cy="4062095"/>
        </a:xfrm>
        <a:prstGeom prst="rect">
          <a:avLst/>
        </a:prstGeom>
        <a:solidFill>
          <a:srgbClr val="00808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baseline="30000">
              <a:solidFill>
                <a:schemeClr val="bg1"/>
              </a:solidFill>
              <a:effectLst/>
              <a:latin typeface="+mn-lt"/>
              <a:ea typeface="+mn-ea"/>
              <a:cs typeface="+mn-cs"/>
            </a:rPr>
            <a:t>1</a:t>
          </a:r>
          <a:r>
            <a:rPr lang="en-US" sz="1000" b="0" i="0" u="none" strike="noStrike">
              <a:solidFill>
                <a:schemeClr val="bg1"/>
              </a:solidFill>
              <a:effectLst/>
              <a:latin typeface="+mn-lt"/>
              <a:ea typeface="+mn-ea"/>
              <a:cs typeface="+mn-cs"/>
            </a:rPr>
            <a:t>The DC contribution amounts are for illustration purposes only and intended to indicate a withholding, not a specific amount. The actual amount would vary based on the amount of creditable compensation received in the pay period.</a:t>
          </a:r>
        </a:p>
        <a:p>
          <a:endParaRPr lang="en-US" sz="1000" b="0" i="0" u="none" strike="noStrike">
            <a:solidFill>
              <a:schemeClr val="bg1"/>
            </a:solidFill>
            <a:effectLst/>
            <a:latin typeface="+mn-lt"/>
            <a:ea typeface="+mn-ea"/>
            <a:cs typeface="+mn-cs"/>
          </a:endParaRPr>
        </a:p>
        <a:p>
          <a:r>
            <a:rPr lang="en-US" sz="1000" b="1" i="0" u="none" strike="noStrike" baseline="30000">
              <a:solidFill>
                <a:schemeClr val="bg1"/>
              </a:solidFill>
              <a:effectLst/>
              <a:latin typeface="+mn-lt"/>
              <a:ea typeface="+mn-ea"/>
              <a:cs typeface="+mn-cs"/>
            </a:rPr>
            <a:t>2</a:t>
          </a:r>
          <a:r>
            <a:rPr lang="en-US" sz="1000" b="1" i="0" u="none" strike="noStrike">
              <a:solidFill>
                <a:schemeClr val="bg1"/>
              </a:solidFill>
              <a:effectLst/>
              <a:latin typeface="+mn-lt"/>
              <a:ea typeface="+mn-ea"/>
              <a:cs typeface="+mn-cs"/>
            </a:rPr>
            <a:t>Mid-month hire date</a:t>
          </a:r>
          <a:r>
            <a:rPr lang="en-US" sz="1000" b="0" i="0" u="none" strike="noStrike">
              <a:solidFill>
                <a:schemeClr val="bg1"/>
              </a:solidFill>
              <a:effectLst/>
              <a:latin typeface="+mn-lt"/>
              <a:ea typeface="+mn-ea"/>
              <a:cs typeface="+mn-cs"/>
            </a:rPr>
            <a:t> - Mandatory DC contributions should be withheld from the first paycheck as a percentage of the creditable compensation received for the pay period.</a:t>
          </a:r>
          <a:r>
            <a:rPr lang="en-US" sz="1000">
              <a:solidFill>
                <a:schemeClr val="bg1"/>
              </a:solidFill>
            </a:rPr>
            <a:t> Since the employee's start date is after the first business day of the month, no DB contributions are due until the following month.</a:t>
          </a:r>
          <a:endParaRPr lang="en-US" sz="1000" b="0" i="0" u="none" strike="noStrike">
            <a:solidFill>
              <a:schemeClr val="bg1"/>
            </a:solidFill>
            <a:effectLst/>
            <a:latin typeface="+mn-lt"/>
            <a:ea typeface="+mn-ea"/>
            <a:cs typeface="+mn-cs"/>
          </a:endParaRPr>
        </a:p>
        <a:p>
          <a:endParaRPr lang="en-US" sz="1000">
            <a:solidFill>
              <a:schemeClr val="bg1"/>
            </a:solidFill>
          </a:endParaRPr>
        </a:p>
        <a:p>
          <a:r>
            <a:rPr lang="en-US" sz="1000" b="1" i="0" u="none" strike="noStrike" baseline="30000">
              <a:solidFill>
                <a:schemeClr val="bg1"/>
              </a:solidFill>
              <a:effectLst/>
              <a:latin typeface="+mn-lt"/>
              <a:ea typeface="+mn-ea"/>
              <a:cs typeface="+mn-cs"/>
            </a:rPr>
            <a:t>3 </a:t>
          </a:r>
          <a:r>
            <a:rPr lang="en-US" sz="1000" b="1" i="0" u="none" strike="noStrike">
              <a:solidFill>
                <a:schemeClr val="bg1"/>
              </a:solidFill>
              <a:effectLst/>
              <a:latin typeface="+mn-lt"/>
              <a:ea typeface="+mn-ea"/>
              <a:cs typeface="+mn-cs"/>
            </a:rPr>
            <a:t>Mid-month leave without pay</a:t>
          </a:r>
          <a:r>
            <a:rPr lang="en-US" sz="1000" b="0" i="0" u="none" strike="noStrike">
              <a:solidFill>
                <a:schemeClr val="bg1"/>
              </a:solidFill>
              <a:effectLst/>
              <a:latin typeface="+mn-lt"/>
              <a:ea typeface="+mn-ea"/>
              <a:cs typeface="+mn-cs"/>
            </a:rPr>
            <a:t> - Hybrid DC contributions should be based on the percent of creditable compensation received for that pay period. For the month the leave starts, DB contributions must be double-deducted on the first pay to earn service credit for the month. For the</a:t>
          </a:r>
          <a:r>
            <a:rPr lang="en-US" sz="1000" b="0" i="0" u="none" strike="noStrike" baseline="0">
              <a:solidFill>
                <a:schemeClr val="bg1"/>
              </a:solidFill>
              <a:effectLst/>
              <a:latin typeface="+mn-lt"/>
              <a:ea typeface="+mn-ea"/>
              <a:cs typeface="+mn-cs"/>
            </a:rPr>
            <a:t> month the employee returns to active employment</a:t>
          </a:r>
          <a:r>
            <a:rPr lang="en-US" sz="1000" b="0" i="0" u="none" strike="noStrike">
              <a:solidFill>
                <a:schemeClr val="bg1"/>
              </a:solidFill>
              <a:effectLst/>
              <a:latin typeface="+mn-lt"/>
              <a:ea typeface="+mn-ea"/>
              <a:cs typeface="+mn-cs"/>
            </a:rPr>
            <a:t>, no DB contributions are due because the employee was not active on the first business day of the month, but DC contributions are due because the employee received pay for a portion of the month.</a:t>
          </a:r>
          <a:r>
            <a:rPr lang="en-US" sz="1000">
              <a:solidFill>
                <a:schemeClr val="bg1"/>
              </a:solidFill>
            </a:rPr>
            <a:t> </a:t>
          </a:r>
        </a:p>
        <a:p>
          <a:endParaRPr lang="en-US" sz="1000">
            <a:solidFill>
              <a:schemeClr val="bg1"/>
            </a:solidFill>
          </a:endParaRPr>
        </a:p>
        <a:p>
          <a:r>
            <a:rPr lang="en-US" sz="1000" b="1" i="0" u="none" strike="noStrike" baseline="30000">
              <a:solidFill>
                <a:schemeClr val="bg1"/>
              </a:solidFill>
              <a:effectLst/>
              <a:latin typeface="+mn-lt"/>
              <a:ea typeface="+mn-ea"/>
              <a:cs typeface="+mn-cs"/>
            </a:rPr>
            <a:t>4</a:t>
          </a:r>
          <a:r>
            <a:rPr lang="en-US" sz="1000" b="1" i="0" u="none" strike="noStrike">
              <a:solidFill>
                <a:schemeClr val="bg1"/>
              </a:solidFill>
              <a:effectLst/>
              <a:latin typeface="+mn-lt"/>
              <a:ea typeface="+mn-ea"/>
              <a:cs typeface="+mn-cs"/>
            </a:rPr>
            <a:t>Mid-month pay increase</a:t>
          </a:r>
          <a:r>
            <a:rPr lang="en-US" sz="1000" b="0" i="0" u="none" strike="noStrike">
              <a:solidFill>
                <a:schemeClr val="bg1"/>
              </a:solidFill>
              <a:effectLst/>
              <a:latin typeface="+mn-lt"/>
              <a:ea typeface="+mn-ea"/>
              <a:cs typeface="+mn-cs"/>
            </a:rPr>
            <a:t> - Hybrid DC contributions should be based on the percent of creditable compensation received for that pay period. </a:t>
          </a:r>
          <a:r>
            <a:rPr lang="en-US" sz="1000">
              <a:solidFill>
                <a:schemeClr val="bg1"/>
              </a:solidFill>
            </a:rPr>
            <a:t> The salary change is not effective for the DB component until the following month because the salary start date is after the first business day of the month.</a:t>
          </a:r>
        </a:p>
        <a:p>
          <a:endParaRPr lang="en-US" sz="1000">
            <a:solidFill>
              <a:schemeClr val="bg1"/>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chemeClr val="bg1"/>
              </a:solidFill>
              <a:effectLst/>
              <a:latin typeface="+mn-lt"/>
              <a:ea typeface="+mn-ea"/>
              <a:cs typeface="+mn-cs"/>
            </a:rPr>
            <a:t>5</a:t>
          </a:r>
          <a:r>
            <a:rPr lang="en-US" sz="1000" b="1" i="0">
              <a:solidFill>
                <a:schemeClr val="bg1"/>
              </a:solidFill>
              <a:effectLst/>
              <a:latin typeface="+mn-lt"/>
              <a:ea typeface="+mn-ea"/>
              <a:cs typeface="+mn-cs"/>
            </a:rPr>
            <a:t>Off-contract Period </a:t>
          </a:r>
          <a:r>
            <a:rPr lang="en-US" sz="1000" b="0" i="0">
              <a:solidFill>
                <a:schemeClr val="bg1"/>
              </a:solidFill>
              <a:effectLst/>
              <a:latin typeface="+mn-lt"/>
              <a:ea typeface="+mn-ea"/>
              <a:cs typeface="+mn-cs"/>
            </a:rPr>
            <a:t>-</a:t>
          </a:r>
          <a:r>
            <a:rPr lang="en-US" sz="1000" b="1" i="0">
              <a:solidFill>
                <a:schemeClr val="bg1"/>
              </a:solidFill>
              <a:effectLst/>
              <a:latin typeface="+mn-lt"/>
              <a:ea typeface="+mn-ea"/>
              <a:cs typeface="+mn-cs"/>
            </a:rPr>
            <a:t> </a:t>
          </a:r>
          <a:r>
            <a:rPr lang="en-US" sz="1000" b="0" i="0">
              <a:solidFill>
                <a:schemeClr val="bg1"/>
              </a:solidFill>
              <a:effectLst/>
              <a:latin typeface="+mn-lt"/>
              <a:ea typeface="+mn-ea"/>
              <a:cs typeface="+mn-cs"/>
            </a:rPr>
            <a:t>Regardless of the contract in VNAV, if the employee receives a pay check over the summer months, DC contributions should be made based on the creditable compensation received in the pay period. No DB contributions</a:t>
          </a:r>
          <a:r>
            <a:rPr lang="en-US" sz="1000" b="0" i="0" baseline="0">
              <a:solidFill>
                <a:schemeClr val="bg1"/>
              </a:solidFill>
              <a:effectLst/>
              <a:latin typeface="+mn-lt"/>
              <a:ea typeface="+mn-ea"/>
              <a:cs typeface="+mn-cs"/>
            </a:rPr>
            <a:t> are expected if the employee is a 10/10 for VNAV reporting purposes.</a:t>
          </a:r>
          <a:endParaRPr lang="en-US" sz="1000">
            <a:solidFill>
              <a:schemeClr val="bg1"/>
            </a:solidFill>
            <a:effectLst/>
          </a:endParaRPr>
        </a:p>
        <a:p>
          <a:endParaRPr lang="en-US" sz="1000">
            <a:solidFill>
              <a:schemeClr val="bg1"/>
            </a:solidFill>
          </a:endParaRPr>
        </a:p>
        <a:p>
          <a:r>
            <a:rPr lang="en-US" sz="1000" b="1" i="0" u="none" strike="noStrike" baseline="30000">
              <a:solidFill>
                <a:schemeClr val="bg1"/>
              </a:solidFill>
              <a:effectLst/>
              <a:latin typeface="+mn-lt"/>
              <a:ea typeface="+mn-ea"/>
              <a:cs typeface="+mn-cs"/>
            </a:rPr>
            <a:t>6</a:t>
          </a:r>
          <a:r>
            <a:rPr lang="en-US" sz="1000" b="1" i="0" u="none" strike="noStrike">
              <a:solidFill>
                <a:schemeClr val="bg1"/>
              </a:solidFill>
              <a:effectLst/>
              <a:latin typeface="+mn-lt"/>
              <a:ea typeface="+mn-ea"/>
              <a:cs typeface="+mn-cs"/>
            </a:rPr>
            <a:t>Mid-month separation</a:t>
          </a:r>
          <a:r>
            <a:rPr lang="en-US" sz="1000" b="0" i="0" u="none" strike="noStrike">
              <a:solidFill>
                <a:schemeClr val="bg1"/>
              </a:solidFill>
              <a:effectLst/>
              <a:latin typeface="+mn-lt"/>
              <a:ea typeface="+mn-ea"/>
              <a:cs typeface="+mn-cs"/>
            </a:rPr>
            <a:t> - Hybrid DC contributions should be based on the percent of creditable compensation received for that pay period. DB contributions must be double-deducted on the first pay date of the month to earn service credit for the last month of employment.</a:t>
          </a:r>
        </a:p>
      </xdr:txBody>
    </xdr:sp>
    <xdr:clientData/>
  </xdr:twoCellAnchor>
  <xdr:oneCellAnchor>
    <xdr:from>
      <xdr:col>0</xdr:col>
      <xdr:colOff>0</xdr:colOff>
      <xdr:row>0</xdr:row>
      <xdr:rowOff>0</xdr:rowOff>
    </xdr:from>
    <xdr:ext cx="6654799" cy="1297919"/>
    <xdr:sp macro="" textlink="">
      <xdr:nvSpPr>
        <xdr:cNvPr id="5" name="TextBox 4">
          <a:extLst>
            <a:ext uri="{FF2B5EF4-FFF2-40B4-BE49-F238E27FC236}">
              <a16:creationId xmlns:a16="http://schemas.microsoft.com/office/drawing/2014/main" id="{6B0EA82C-C249-44FD-A021-9BF90FF57273}"/>
            </a:ext>
          </a:extLst>
        </xdr:cNvPr>
        <xdr:cNvSpPr txBox="1"/>
      </xdr:nvSpPr>
      <xdr:spPr>
        <a:xfrm>
          <a:off x="0" y="0"/>
          <a:ext cx="6654799" cy="1297919"/>
        </a:xfrm>
        <a:prstGeom prst="rect">
          <a:avLst/>
        </a:prstGeom>
        <a:solidFill>
          <a:srgbClr val="002776"/>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chemeClr val="bg1"/>
              </a:solidFill>
            </a:rPr>
            <a:t>NOTICE: These</a:t>
          </a:r>
          <a:r>
            <a:rPr lang="en-US" sz="1100" baseline="0">
              <a:solidFill>
                <a:schemeClr val="bg1"/>
              </a:solidFill>
            </a:rPr>
            <a:t> examples are provided only as an illustration and are not intended to replicate the specifics of employer payroll systems. They are intended to illustrate the difference in DC withholdings </a:t>
          </a:r>
          <a:r>
            <a:rPr lang="en-US" sz="1100" u="sng" baseline="0">
              <a:solidFill>
                <a:schemeClr val="bg1"/>
              </a:solidFill>
            </a:rPr>
            <a:t>after</a:t>
          </a:r>
          <a:r>
            <a:rPr lang="en-US" sz="1100" u="none" baseline="0">
              <a:solidFill>
                <a:schemeClr val="bg1"/>
              </a:solidFill>
            </a:rPr>
            <a:t> the July 2024 rate separation. </a:t>
          </a:r>
        </a:p>
        <a:p>
          <a:endParaRPr lang="en-US" sz="1100" b="1" i="0" u="none" strike="noStrike" baseline="0">
            <a:solidFill>
              <a:schemeClr val="bg1"/>
            </a:solidFill>
            <a:effectLst/>
            <a:latin typeface="+mn-lt"/>
            <a:ea typeface="+mn-ea"/>
            <a:cs typeface="+mn-cs"/>
          </a:endParaRPr>
        </a:p>
        <a:p>
          <a:r>
            <a:rPr lang="en-US" sz="1100" b="1" i="0" u="none" strike="noStrike">
              <a:solidFill>
                <a:schemeClr val="bg1"/>
              </a:solidFill>
              <a:effectLst/>
              <a:latin typeface="+mn-lt"/>
              <a:ea typeface="+mn-ea"/>
              <a:cs typeface="+mn-cs"/>
            </a:rPr>
            <a:t>To simplify the examples, voluntary contributions</a:t>
          </a:r>
          <a:r>
            <a:rPr lang="en-US" sz="1100" b="1" i="0" u="none" strike="noStrike" baseline="0">
              <a:solidFill>
                <a:schemeClr val="bg1"/>
              </a:solidFill>
              <a:effectLst/>
              <a:latin typeface="+mn-lt"/>
              <a:ea typeface="+mn-ea"/>
              <a:cs typeface="+mn-cs"/>
            </a:rPr>
            <a:t> and employer match are not included. Related withholdings would be based on employee elections, which will </a:t>
          </a:r>
          <a:r>
            <a:rPr lang="en-US" sz="1100" b="1" i="0" u="none" strike="noStrike">
              <a:solidFill>
                <a:schemeClr val="bg1"/>
              </a:solidFill>
              <a:effectLst/>
              <a:latin typeface="+mn-lt"/>
              <a:ea typeface="+mn-ea"/>
              <a:cs typeface="+mn-cs"/>
            </a:rPr>
            <a:t>continue to</a:t>
          </a:r>
          <a:r>
            <a:rPr lang="en-US" sz="1100" b="1" i="0" u="none" strike="noStrike" baseline="0">
              <a:solidFill>
                <a:schemeClr val="bg1"/>
              </a:solidFill>
              <a:effectLst/>
              <a:latin typeface="+mn-lt"/>
              <a:ea typeface="+mn-ea"/>
              <a:cs typeface="+mn-cs"/>
            </a:rPr>
            <a:t> change</a:t>
          </a:r>
          <a:r>
            <a:rPr lang="en-US" sz="1100" b="1" i="0" u="none" strike="noStrike">
              <a:solidFill>
                <a:schemeClr val="bg1"/>
              </a:solidFill>
              <a:effectLst/>
              <a:latin typeface="+mn-lt"/>
              <a:ea typeface="+mn-ea"/>
              <a:cs typeface="+mn-cs"/>
            </a:rPr>
            <a:t> on a quarterly basis, and the applicable employer match percentage. </a:t>
          </a:r>
          <a:r>
            <a:rPr lang="en-US">
              <a:solidFill>
                <a:schemeClr val="bg1"/>
              </a:solidFill>
            </a:rPr>
            <a:t> </a:t>
          </a:r>
          <a:r>
            <a:rPr lang="en-US" sz="1100" u="none" baseline="0">
              <a:solidFill>
                <a:schemeClr val="bg1"/>
              </a:solidFill>
            </a:rPr>
            <a:t> </a:t>
          </a:r>
          <a:endParaRPr lang="en-US" sz="1100">
            <a:solidFill>
              <a:schemeClr val="bg1"/>
            </a:solidFill>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6578600" cy="1297919"/>
    <xdr:sp macro="" textlink="">
      <xdr:nvSpPr>
        <xdr:cNvPr id="3" name="TextBox 2">
          <a:extLst>
            <a:ext uri="{FF2B5EF4-FFF2-40B4-BE49-F238E27FC236}">
              <a16:creationId xmlns:a16="http://schemas.microsoft.com/office/drawing/2014/main" id="{BBC8F26B-266C-464C-BFB0-A232DC58D19A}"/>
            </a:ext>
          </a:extLst>
        </xdr:cNvPr>
        <xdr:cNvSpPr txBox="1"/>
      </xdr:nvSpPr>
      <xdr:spPr>
        <a:xfrm>
          <a:off x="0" y="0"/>
          <a:ext cx="6578600" cy="1297919"/>
        </a:xfrm>
        <a:prstGeom prst="rect">
          <a:avLst/>
        </a:prstGeom>
        <a:solidFill>
          <a:srgbClr val="002776"/>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chemeClr val="bg1"/>
              </a:solidFill>
            </a:rPr>
            <a:t>NOTICE: These</a:t>
          </a:r>
          <a:r>
            <a:rPr lang="en-US" sz="1100" baseline="0">
              <a:solidFill>
                <a:schemeClr val="bg1"/>
              </a:solidFill>
            </a:rPr>
            <a:t> examples are provided only as an illustration and are not intended to replicate the specifics of employer payroll systems. They are intended to illustrate the difference in DC withholdings </a:t>
          </a:r>
          <a:r>
            <a:rPr lang="en-US" sz="1100" u="sng" baseline="0">
              <a:solidFill>
                <a:schemeClr val="bg1"/>
              </a:solidFill>
            </a:rPr>
            <a:t>after</a:t>
          </a:r>
          <a:r>
            <a:rPr lang="en-US" sz="1100" u="none" baseline="0">
              <a:solidFill>
                <a:schemeClr val="bg1"/>
              </a:solidFill>
            </a:rPr>
            <a:t> the July 2024 rate separation. </a:t>
          </a:r>
        </a:p>
        <a:p>
          <a:endParaRPr lang="en-US" sz="1100" b="1" i="0" u="none" strike="noStrike" baseline="0">
            <a:solidFill>
              <a:schemeClr val="bg1"/>
            </a:solidFill>
            <a:effectLst/>
            <a:latin typeface="+mn-lt"/>
            <a:ea typeface="+mn-ea"/>
            <a:cs typeface="+mn-cs"/>
          </a:endParaRPr>
        </a:p>
        <a:p>
          <a:r>
            <a:rPr lang="en-US" sz="1100" b="1" i="0" u="none" strike="noStrike">
              <a:solidFill>
                <a:schemeClr val="bg1"/>
              </a:solidFill>
              <a:effectLst/>
              <a:latin typeface="+mn-lt"/>
              <a:ea typeface="+mn-ea"/>
              <a:cs typeface="+mn-cs"/>
            </a:rPr>
            <a:t>To simplify the examples, voluntary contributions</a:t>
          </a:r>
          <a:r>
            <a:rPr lang="en-US" sz="1100" b="1" i="0" u="none" strike="noStrike" baseline="0">
              <a:solidFill>
                <a:schemeClr val="bg1"/>
              </a:solidFill>
              <a:effectLst/>
              <a:latin typeface="+mn-lt"/>
              <a:ea typeface="+mn-ea"/>
              <a:cs typeface="+mn-cs"/>
            </a:rPr>
            <a:t> and employer match are not included. Related withholdings would be based on employee elections, which will </a:t>
          </a:r>
          <a:r>
            <a:rPr lang="en-US" sz="1100" b="1" i="0" u="none" strike="noStrike">
              <a:solidFill>
                <a:schemeClr val="bg1"/>
              </a:solidFill>
              <a:effectLst/>
              <a:latin typeface="+mn-lt"/>
              <a:ea typeface="+mn-ea"/>
              <a:cs typeface="+mn-cs"/>
            </a:rPr>
            <a:t>continue to</a:t>
          </a:r>
          <a:r>
            <a:rPr lang="en-US" sz="1100" b="1" i="0" u="none" strike="noStrike" baseline="0">
              <a:solidFill>
                <a:schemeClr val="bg1"/>
              </a:solidFill>
              <a:effectLst/>
              <a:latin typeface="+mn-lt"/>
              <a:ea typeface="+mn-ea"/>
              <a:cs typeface="+mn-cs"/>
            </a:rPr>
            <a:t> change</a:t>
          </a:r>
          <a:r>
            <a:rPr lang="en-US" sz="1100" b="1" i="0" u="none" strike="noStrike">
              <a:solidFill>
                <a:schemeClr val="bg1"/>
              </a:solidFill>
              <a:effectLst/>
              <a:latin typeface="+mn-lt"/>
              <a:ea typeface="+mn-ea"/>
              <a:cs typeface="+mn-cs"/>
            </a:rPr>
            <a:t> on a quarterly basis, and the applicable employer match percentage. </a:t>
          </a:r>
          <a:r>
            <a:rPr lang="en-US">
              <a:solidFill>
                <a:schemeClr val="bg1"/>
              </a:solidFill>
            </a:rPr>
            <a:t> </a:t>
          </a:r>
          <a:r>
            <a:rPr lang="en-US" sz="1100" u="none" baseline="0">
              <a:solidFill>
                <a:schemeClr val="bg1"/>
              </a:solidFill>
            </a:rPr>
            <a:t> </a:t>
          </a:r>
          <a:endParaRPr lang="en-US" sz="1100">
            <a:solidFill>
              <a:schemeClr val="bg1"/>
            </a:solidFill>
          </a:endParaRPr>
        </a:p>
      </xdr:txBody>
    </xdr:sp>
    <xdr:clientData/>
  </xdr:oneCellAnchor>
  <xdr:twoCellAnchor>
    <xdr:from>
      <xdr:col>0</xdr:col>
      <xdr:colOff>23497</xdr:colOff>
      <xdr:row>27</xdr:row>
      <xdr:rowOff>318</xdr:rowOff>
    </xdr:from>
    <xdr:to>
      <xdr:col>5</xdr:col>
      <xdr:colOff>584201</xdr:colOff>
      <xdr:row>45</xdr:row>
      <xdr:rowOff>4127</xdr:rowOff>
    </xdr:to>
    <xdr:sp macro="" textlink="">
      <xdr:nvSpPr>
        <xdr:cNvPr id="4" name="TextBox 3">
          <a:extLst>
            <a:ext uri="{FF2B5EF4-FFF2-40B4-BE49-F238E27FC236}">
              <a16:creationId xmlns:a16="http://schemas.microsoft.com/office/drawing/2014/main" id="{472314DF-0DAF-4703-A222-569C7FBF413C}"/>
            </a:ext>
          </a:extLst>
        </xdr:cNvPr>
        <xdr:cNvSpPr txBox="1"/>
      </xdr:nvSpPr>
      <xdr:spPr>
        <a:xfrm>
          <a:off x="23497" y="6356668"/>
          <a:ext cx="6586854" cy="4486909"/>
        </a:xfrm>
        <a:prstGeom prst="rect">
          <a:avLst/>
        </a:prstGeom>
        <a:solidFill>
          <a:srgbClr val="00808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baseline="30000">
              <a:solidFill>
                <a:schemeClr val="bg1"/>
              </a:solidFill>
              <a:effectLst/>
              <a:latin typeface="+mn-lt"/>
              <a:ea typeface="+mn-ea"/>
              <a:cs typeface="+mn-cs"/>
            </a:rPr>
            <a:t>1</a:t>
          </a:r>
          <a:r>
            <a:rPr lang="en-US" sz="1000" b="0" i="0" u="none" strike="noStrike">
              <a:solidFill>
                <a:schemeClr val="bg1"/>
              </a:solidFill>
              <a:effectLst/>
              <a:latin typeface="+mn-lt"/>
              <a:ea typeface="+mn-ea"/>
              <a:cs typeface="+mn-cs"/>
            </a:rPr>
            <a:t>The DC contribution amounts are for illustration purposes only and intended to indicate a withholding, not a specific amount. The actual amount would vary based on the amount of creditable compensation received in the pay period.</a:t>
          </a:r>
        </a:p>
        <a:p>
          <a:endParaRPr lang="en-US" sz="1000" b="0" i="0" u="none" strike="noStrike">
            <a:solidFill>
              <a:schemeClr val="bg1"/>
            </a:solidFill>
            <a:effectLst/>
            <a:latin typeface="+mn-lt"/>
            <a:ea typeface="+mn-ea"/>
            <a:cs typeface="+mn-cs"/>
          </a:endParaRPr>
        </a:p>
        <a:p>
          <a:r>
            <a:rPr lang="en-US" sz="1000" b="1" i="0" u="none" strike="noStrike" baseline="30000">
              <a:solidFill>
                <a:schemeClr val="bg1"/>
              </a:solidFill>
              <a:effectLst/>
              <a:latin typeface="+mn-lt"/>
              <a:ea typeface="+mn-ea"/>
              <a:cs typeface="+mn-cs"/>
            </a:rPr>
            <a:t>2</a:t>
          </a:r>
          <a:r>
            <a:rPr lang="en-US" sz="1000" b="1" i="0" u="none" strike="noStrike">
              <a:solidFill>
                <a:schemeClr val="bg1"/>
              </a:solidFill>
              <a:effectLst/>
              <a:latin typeface="+mn-lt"/>
              <a:ea typeface="+mn-ea"/>
              <a:cs typeface="+mn-cs"/>
            </a:rPr>
            <a:t>Mid-month hire date</a:t>
          </a:r>
          <a:r>
            <a:rPr lang="en-US" sz="1000" b="0" i="0" u="none" strike="noStrike">
              <a:solidFill>
                <a:schemeClr val="bg1"/>
              </a:solidFill>
              <a:effectLst/>
              <a:latin typeface="+mn-lt"/>
              <a:ea typeface="+mn-ea"/>
              <a:cs typeface="+mn-cs"/>
            </a:rPr>
            <a:t> - Mandatory DC contributions should be withheld from the first paycheck as a percentage of the creditable compensation received for the pay period.</a:t>
          </a:r>
          <a:r>
            <a:rPr lang="en-US" sz="1000">
              <a:solidFill>
                <a:schemeClr val="bg1"/>
              </a:solidFill>
            </a:rPr>
            <a:t> Since the employee's start date is after the first business day of the month, no DB contributions are due until the following month.</a:t>
          </a:r>
          <a:endParaRPr lang="en-US" sz="1000" b="0" i="0" u="none" strike="noStrike">
            <a:solidFill>
              <a:schemeClr val="bg1"/>
            </a:solidFill>
            <a:effectLst/>
            <a:latin typeface="+mn-lt"/>
            <a:ea typeface="+mn-ea"/>
            <a:cs typeface="+mn-cs"/>
          </a:endParaRPr>
        </a:p>
        <a:p>
          <a:endParaRPr lang="en-US" sz="1000">
            <a:solidFill>
              <a:schemeClr val="bg1"/>
            </a:solidFill>
          </a:endParaRPr>
        </a:p>
        <a:p>
          <a:r>
            <a:rPr lang="en-US" sz="1000" b="1" i="0" u="none" strike="noStrike" baseline="30000">
              <a:solidFill>
                <a:schemeClr val="bg1"/>
              </a:solidFill>
              <a:effectLst/>
              <a:latin typeface="+mn-lt"/>
              <a:ea typeface="+mn-ea"/>
              <a:cs typeface="+mn-cs"/>
            </a:rPr>
            <a:t>3 </a:t>
          </a:r>
          <a:r>
            <a:rPr lang="en-US" sz="1000" b="1" i="0" u="none" strike="noStrike">
              <a:solidFill>
                <a:schemeClr val="bg1"/>
              </a:solidFill>
              <a:effectLst/>
              <a:latin typeface="+mn-lt"/>
              <a:ea typeface="+mn-ea"/>
              <a:cs typeface="+mn-cs"/>
            </a:rPr>
            <a:t>Mid-month leave without pay</a:t>
          </a:r>
          <a:r>
            <a:rPr lang="en-US" sz="1000" b="0" i="0" u="none" strike="noStrike">
              <a:solidFill>
                <a:schemeClr val="bg1"/>
              </a:solidFill>
              <a:effectLst/>
              <a:latin typeface="+mn-lt"/>
              <a:ea typeface="+mn-ea"/>
              <a:cs typeface="+mn-cs"/>
            </a:rPr>
            <a:t> - Hybrid DC contributions should be based on the percent of creditable compensation received for that pay period. For the month the leave starts, DB contributions must be double-deducted on the first pay to earn service credit for the month. For the</a:t>
          </a:r>
          <a:r>
            <a:rPr lang="en-US" sz="1000" b="0" i="0" u="none" strike="noStrike" baseline="0">
              <a:solidFill>
                <a:schemeClr val="bg1"/>
              </a:solidFill>
              <a:effectLst/>
              <a:latin typeface="+mn-lt"/>
              <a:ea typeface="+mn-ea"/>
              <a:cs typeface="+mn-cs"/>
            </a:rPr>
            <a:t> month the employee returns to active employment</a:t>
          </a:r>
          <a:r>
            <a:rPr lang="en-US" sz="1000" b="0" i="0" u="none" strike="noStrike">
              <a:solidFill>
                <a:schemeClr val="bg1"/>
              </a:solidFill>
              <a:effectLst/>
              <a:latin typeface="+mn-lt"/>
              <a:ea typeface="+mn-ea"/>
              <a:cs typeface="+mn-cs"/>
            </a:rPr>
            <a:t>, no DB contributions are due because the employee was not active on the first business day of the month, but DC contributions are due because the employee received pay for a portion of the month.</a:t>
          </a:r>
          <a:r>
            <a:rPr lang="en-US" sz="1000">
              <a:solidFill>
                <a:schemeClr val="bg1"/>
              </a:solidFill>
            </a:rPr>
            <a:t> </a:t>
          </a:r>
        </a:p>
        <a:p>
          <a:endParaRPr lang="en-US" sz="1000">
            <a:solidFill>
              <a:schemeClr val="bg1"/>
            </a:solidFill>
          </a:endParaRPr>
        </a:p>
        <a:p>
          <a:r>
            <a:rPr lang="en-US" sz="1000" b="1" i="0" u="none" strike="noStrike" baseline="30000">
              <a:solidFill>
                <a:schemeClr val="bg1"/>
              </a:solidFill>
              <a:effectLst/>
              <a:latin typeface="+mn-lt"/>
              <a:ea typeface="+mn-ea"/>
              <a:cs typeface="+mn-cs"/>
            </a:rPr>
            <a:t>4</a:t>
          </a:r>
          <a:r>
            <a:rPr lang="en-US" sz="1000" b="1" i="0" u="none" strike="noStrike">
              <a:solidFill>
                <a:schemeClr val="bg1"/>
              </a:solidFill>
              <a:effectLst/>
              <a:latin typeface="+mn-lt"/>
              <a:ea typeface="+mn-ea"/>
              <a:cs typeface="+mn-cs"/>
            </a:rPr>
            <a:t>Mid-month pay increase</a:t>
          </a:r>
          <a:r>
            <a:rPr lang="en-US" sz="1000" b="0" i="0" u="none" strike="noStrike">
              <a:solidFill>
                <a:schemeClr val="bg1"/>
              </a:solidFill>
              <a:effectLst/>
              <a:latin typeface="+mn-lt"/>
              <a:ea typeface="+mn-ea"/>
              <a:cs typeface="+mn-cs"/>
            </a:rPr>
            <a:t> - Hybrid DC contributions should be based on the percent of creditable compensation received for that pay period. </a:t>
          </a:r>
          <a:r>
            <a:rPr lang="en-US" sz="1000">
              <a:solidFill>
                <a:schemeClr val="bg1"/>
              </a:solidFill>
            </a:rPr>
            <a:t> The salary change is not effective for the DB component until the following month because the salary start date is after the first business day of the month.</a:t>
          </a:r>
        </a:p>
        <a:p>
          <a:endParaRPr lang="en-US" sz="1000" b="0" i="0" u="none" strike="noStrike">
            <a:solidFill>
              <a:schemeClr val="bg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30000">
              <a:solidFill>
                <a:schemeClr val="bg1"/>
              </a:solidFill>
              <a:effectLst/>
              <a:latin typeface="+mn-lt"/>
              <a:ea typeface="+mn-ea"/>
              <a:cs typeface="+mn-cs"/>
            </a:rPr>
            <a:t>5</a:t>
          </a:r>
          <a:r>
            <a:rPr lang="en-US" sz="1000" b="1" i="0">
              <a:solidFill>
                <a:schemeClr val="bg1"/>
              </a:solidFill>
              <a:effectLst/>
              <a:latin typeface="+mn-lt"/>
              <a:ea typeface="+mn-ea"/>
              <a:cs typeface="+mn-cs"/>
            </a:rPr>
            <a:t>Off-contract</a:t>
          </a:r>
          <a:r>
            <a:rPr lang="en-US" sz="1000" b="1" i="0" baseline="0">
              <a:solidFill>
                <a:schemeClr val="bg1"/>
              </a:solidFill>
              <a:effectLst/>
              <a:latin typeface="+mn-lt"/>
              <a:ea typeface="+mn-ea"/>
              <a:cs typeface="+mn-cs"/>
            </a:rPr>
            <a:t> period (d</a:t>
          </a:r>
          <a:r>
            <a:rPr lang="en-US" sz="1000" b="1" i="0">
              <a:solidFill>
                <a:schemeClr val="bg1"/>
              </a:solidFill>
              <a:effectLst/>
              <a:latin typeface="+mn-lt"/>
              <a:ea typeface="+mn-ea"/>
              <a:cs typeface="+mn-cs"/>
            </a:rPr>
            <a:t>eferred amounts) - </a:t>
          </a:r>
          <a:r>
            <a:rPr lang="en-US" sz="1000" b="0" i="0">
              <a:solidFill>
                <a:schemeClr val="bg1"/>
              </a:solidFill>
              <a:effectLst/>
              <a:latin typeface="+mn-lt"/>
              <a:ea typeface="+mn-ea"/>
              <a:cs typeface="+mn-cs"/>
            </a:rPr>
            <a:t>Hybrid DB contributions in the off-contract months are the accumulation of the deferred amounts collected over the contract period. No deferred amounts are calculated or due for the DC component, which should be based on the percent of creditable compensation received for that pay period. </a:t>
          </a:r>
          <a:endParaRPr lang="en-US" sz="1000">
            <a:solidFill>
              <a:schemeClr val="bg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baseline="30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30000">
              <a:solidFill>
                <a:schemeClr val="bg1"/>
              </a:solidFill>
              <a:effectLst/>
              <a:latin typeface="+mn-lt"/>
              <a:ea typeface="+mn-ea"/>
              <a:cs typeface="+mn-cs"/>
            </a:rPr>
            <a:t>6</a:t>
          </a:r>
          <a:r>
            <a:rPr lang="en-US" sz="1000" b="1" i="0">
              <a:solidFill>
                <a:schemeClr val="bg1"/>
              </a:solidFill>
              <a:effectLst/>
              <a:latin typeface="+mn-lt"/>
              <a:ea typeface="+mn-ea"/>
              <a:cs typeface="+mn-cs"/>
            </a:rPr>
            <a:t>Mid-month separation</a:t>
          </a:r>
          <a:r>
            <a:rPr lang="en-US" sz="1000" b="0" i="0">
              <a:solidFill>
                <a:schemeClr val="bg1"/>
              </a:solidFill>
              <a:effectLst/>
              <a:latin typeface="+mn-lt"/>
              <a:ea typeface="+mn-ea"/>
              <a:cs typeface="+mn-cs"/>
            </a:rPr>
            <a:t> - Hybrid DC contributions should be based on the percent of creditable compensation received for that pay period. DB contributions must be double-deducted on the first pay date of the month to earn service credit for the last month of employment. When an employee separates</a:t>
          </a:r>
          <a:r>
            <a:rPr lang="en-US" sz="1000" b="0" i="0" baseline="0">
              <a:solidFill>
                <a:schemeClr val="bg1"/>
              </a:solidFill>
              <a:effectLst/>
              <a:latin typeface="+mn-lt"/>
              <a:ea typeface="+mn-ea"/>
              <a:cs typeface="+mn-cs"/>
            </a:rPr>
            <a:t> prior to the end of the contract, a contract pay-up occurs in the last month of employment to collect for the accumulated deferred amounts.</a:t>
          </a:r>
          <a:endParaRPr lang="en-US" sz="1000">
            <a:solidFill>
              <a:schemeClr val="bg1"/>
            </a:solidFill>
            <a:effectLst/>
          </a:endParaRPr>
        </a:p>
        <a:p>
          <a:endParaRPr lang="en-US" sz="1000">
            <a:solidFill>
              <a:schemeClr val="bg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72122-811B-4F03-84EB-38BFC48A6597}">
  <dimension ref="A1:M35"/>
  <sheetViews>
    <sheetView tabSelected="1" zoomScale="120" zoomScaleNormal="120" workbookViewId="0">
      <selection sqref="A1:XFD1048576"/>
    </sheetView>
  </sheetViews>
  <sheetFormatPr defaultRowHeight="12.75" x14ac:dyDescent="0.2"/>
  <cols>
    <col min="1" max="1" width="16.85546875" customWidth="1"/>
    <col min="2" max="2" width="20.7109375" customWidth="1"/>
    <col min="3" max="3" width="17.85546875" customWidth="1"/>
    <col min="4" max="4" width="17.5703125" customWidth="1"/>
    <col min="5" max="5" width="18.28515625" customWidth="1"/>
  </cols>
  <sheetData>
    <row r="1" spans="1:13" ht="123.75" customHeight="1" x14ac:dyDescent="0.2"/>
    <row r="2" spans="1:13" ht="15.75" x14ac:dyDescent="0.25">
      <c r="A2" s="23" t="s">
        <v>0</v>
      </c>
      <c r="G2" s="80"/>
      <c r="H2" s="80"/>
      <c r="I2" s="80"/>
      <c r="J2" s="80"/>
      <c r="K2" s="80"/>
      <c r="L2" s="80"/>
      <c r="M2" s="80"/>
    </row>
    <row r="3" spans="1:13" x14ac:dyDescent="0.2">
      <c r="E3" s="40" t="s">
        <v>30</v>
      </c>
    </row>
    <row r="4" spans="1:13" x14ac:dyDescent="0.2">
      <c r="A4" s="1" t="s">
        <v>1</v>
      </c>
      <c r="B4" s="2">
        <v>45514</v>
      </c>
      <c r="D4" s="1" t="s">
        <v>2</v>
      </c>
      <c r="E4" s="32">
        <v>0.09</v>
      </c>
    </row>
    <row r="5" spans="1:13" x14ac:dyDescent="0.2">
      <c r="A5" s="1" t="s">
        <v>3</v>
      </c>
      <c r="B5" s="29" t="s">
        <v>4</v>
      </c>
    </row>
    <row r="6" spans="1:13" x14ac:dyDescent="0.2">
      <c r="A6" s="1" t="s">
        <v>5</v>
      </c>
      <c r="B6" s="2">
        <v>45786</v>
      </c>
    </row>
    <row r="7" spans="1:13" x14ac:dyDescent="0.2">
      <c r="A7" s="1"/>
    </row>
    <row r="8" spans="1:13" x14ac:dyDescent="0.2">
      <c r="A8" s="1" t="s">
        <v>32</v>
      </c>
      <c r="B8" s="24">
        <v>45514</v>
      </c>
      <c r="C8" s="24">
        <v>45667</v>
      </c>
    </row>
    <row r="9" spans="1:13" x14ac:dyDescent="0.2">
      <c r="A9" s="1" t="s">
        <v>6</v>
      </c>
      <c r="B9" s="33">
        <v>55000</v>
      </c>
      <c r="C9" s="33">
        <v>58000</v>
      </c>
      <c r="D9" s="40" t="s">
        <v>31</v>
      </c>
    </row>
    <row r="10" spans="1:13" ht="13.5" thickBot="1" x14ac:dyDescent="0.25"/>
    <row r="11" spans="1:13" ht="41.25" thickBot="1" x14ac:dyDescent="0.25">
      <c r="A11" s="60" t="s">
        <v>7</v>
      </c>
      <c r="B11" s="61" t="s">
        <v>29</v>
      </c>
      <c r="C11" s="62" t="s">
        <v>8</v>
      </c>
      <c r="D11" s="75" t="s">
        <v>9</v>
      </c>
      <c r="E11" s="76" t="s">
        <v>10</v>
      </c>
    </row>
    <row r="12" spans="1:13" ht="15" x14ac:dyDescent="0.2">
      <c r="A12" s="9" t="s">
        <v>11</v>
      </c>
      <c r="B12" s="8"/>
      <c r="D12" s="77">
        <f t="shared" ref="D12:E16" si="0">ROUND(($B$9/24)*0.01,2)</f>
        <v>22.92</v>
      </c>
      <c r="E12" s="78">
        <f t="shared" si="0"/>
        <v>22.92</v>
      </c>
    </row>
    <row r="13" spans="1:13" ht="15" x14ac:dyDescent="0.2">
      <c r="A13" s="9" t="s">
        <v>39</v>
      </c>
      <c r="B13" s="17">
        <f>ROUND((($B$9/12)*$E$4)/2,2)</f>
        <v>206.25</v>
      </c>
      <c r="C13" s="18">
        <f>ROUND((($B$9/12)*0.04)/2,2)</f>
        <v>91.67</v>
      </c>
      <c r="D13" s="6">
        <f t="shared" si="0"/>
        <v>22.92</v>
      </c>
      <c r="E13" s="7">
        <f t="shared" si="0"/>
        <v>22.92</v>
      </c>
    </row>
    <row r="14" spans="1:13" x14ac:dyDescent="0.2">
      <c r="A14" s="9">
        <v>45565</v>
      </c>
      <c r="B14" s="8">
        <f>ROUND((($B$9/12)*$E$4)/2,2)</f>
        <v>206.25</v>
      </c>
      <c r="C14">
        <f>ROUND((($B$9/12)*0.04)/2,2)</f>
        <v>91.67</v>
      </c>
      <c r="D14" s="6">
        <f t="shared" si="0"/>
        <v>22.92</v>
      </c>
      <c r="E14" s="7">
        <f t="shared" si="0"/>
        <v>22.92</v>
      </c>
    </row>
    <row r="15" spans="1:13" x14ac:dyDescent="0.2">
      <c r="A15" s="9">
        <v>45580</v>
      </c>
      <c r="B15" s="8">
        <f>ROUND((($B$9/12)*$E$4)/2,2)</f>
        <v>206.25</v>
      </c>
      <c r="C15">
        <f>ROUND((($B$9/12)*0.04)/2,2)</f>
        <v>91.67</v>
      </c>
      <c r="D15" s="6">
        <f t="shared" si="0"/>
        <v>22.92</v>
      </c>
      <c r="E15" s="7">
        <f t="shared" si="0"/>
        <v>22.92</v>
      </c>
    </row>
    <row r="16" spans="1:13" x14ac:dyDescent="0.2">
      <c r="A16" s="9">
        <v>45596</v>
      </c>
      <c r="B16" s="8">
        <f>ROUND((($B$9/12)*$E$4)/2,2)</f>
        <v>206.25</v>
      </c>
      <c r="C16">
        <f>ROUND((($B$9/12)*0.04)/2,2)</f>
        <v>91.67</v>
      </c>
      <c r="D16" s="6">
        <f t="shared" si="0"/>
        <v>22.92</v>
      </c>
      <c r="E16" s="7">
        <f t="shared" si="0"/>
        <v>22.92</v>
      </c>
    </row>
    <row r="17" spans="1:8" ht="15" x14ac:dyDescent="0.2">
      <c r="A17" s="9" t="s">
        <v>12</v>
      </c>
      <c r="B17" s="17">
        <f>ROUND((($B$9/12)*$E$4),2)</f>
        <v>412.5</v>
      </c>
      <c r="C17" s="18">
        <f>ROUND((($B$9/12)*0.04),2)</f>
        <v>183.33</v>
      </c>
      <c r="D17" s="15">
        <f>ROUND((($B$9/24)*0.01)/2,2)</f>
        <v>11.46</v>
      </c>
      <c r="E17" s="16">
        <f>ROUND((($B$9/24)*0.01)/2,2)</f>
        <v>11.46</v>
      </c>
    </row>
    <row r="18" spans="1:8" x14ac:dyDescent="0.2">
      <c r="A18" s="9">
        <v>45625</v>
      </c>
      <c r="B18" s="83" t="s">
        <v>13</v>
      </c>
      <c r="C18" s="84"/>
      <c r="D18" s="83" t="s">
        <v>13</v>
      </c>
      <c r="E18" s="85"/>
    </row>
    <row r="19" spans="1:8" x14ac:dyDescent="0.2">
      <c r="A19" s="9">
        <v>45639</v>
      </c>
      <c r="B19" s="83" t="s">
        <v>13</v>
      </c>
      <c r="C19" s="84"/>
      <c r="D19" s="83" t="s">
        <v>13</v>
      </c>
      <c r="E19" s="85"/>
    </row>
    <row r="20" spans="1:8" ht="15" x14ac:dyDescent="0.2">
      <c r="A20" s="9" t="s">
        <v>14</v>
      </c>
      <c r="B20" s="83" t="s">
        <v>13</v>
      </c>
      <c r="C20" s="84"/>
      <c r="D20" s="15">
        <f>ROUND((($B$9/24)*0.01)/2,2)</f>
        <v>11.46</v>
      </c>
      <c r="E20" s="16">
        <f>ROUND((($B$9/24)*0.01)/2,2)</f>
        <v>11.46</v>
      </c>
      <c r="H20" s="28"/>
    </row>
    <row r="21" spans="1:8" x14ac:dyDescent="0.2">
      <c r="A21" s="9">
        <v>45672</v>
      </c>
      <c r="B21" s="8">
        <f>ROUND((($B$9/12)*$E$4)/2,2)</f>
        <v>206.25</v>
      </c>
      <c r="C21">
        <f>ROUND((($B$9/12)*0.04)/2,2)</f>
        <v>91.67</v>
      </c>
      <c r="D21" s="6">
        <f>ROUND(($B$9/24)*0.01,2)</f>
        <v>22.92</v>
      </c>
      <c r="E21" s="7">
        <f>ROUND(($B$9/24)*0.01,2)</f>
        <v>22.92</v>
      </c>
    </row>
    <row r="22" spans="1:8" ht="15" x14ac:dyDescent="0.2">
      <c r="A22" s="9" t="s">
        <v>15</v>
      </c>
      <c r="B22" s="8">
        <f>ROUND((($B$9/12)*$E$4)/2,2)</f>
        <v>206.25</v>
      </c>
      <c r="C22">
        <f>ROUND((($B$9/12)*0.04)/2,2)</f>
        <v>91.67</v>
      </c>
      <c r="D22" s="15">
        <f>ROUND(($C$9/24)*0.01,2)</f>
        <v>24.17</v>
      </c>
      <c r="E22" s="16">
        <f>ROUND(($C$9/24)*0.01,2)</f>
        <v>24.17</v>
      </c>
    </row>
    <row r="23" spans="1:8" ht="15" x14ac:dyDescent="0.2">
      <c r="A23" s="9" t="s">
        <v>40</v>
      </c>
      <c r="B23" s="17">
        <f t="shared" ref="B23:B28" si="1">ROUND((($C$9/12)*$E$4)/2,2)</f>
        <v>217.5</v>
      </c>
      <c r="C23" s="18">
        <f>ROUND((($C$9/12)*0.04)/2,2)</f>
        <v>96.67</v>
      </c>
      <c r="D23" s="11">
        <f>ROUND(($C$9/24)*0.01,2)</f>
        <v>24.17</v>
      </c>
      <c r="E23" s="12">
        <f>ROUND(($C$9/24)*0.01,2)</f>
        <v>24.17</v>
      </c>
    </row>
    <row r="24" spans="1:8" x14ac:dyDescent="0.2">
      <c r="A24" s="9">
        <v>45716</v>
      </c>
      <c r="B24" s="8">
        <f t="shared" si="1"/>
        <v>217.5</v>
      </c>
      <c r="C24">
        <f>ROUND((($C$9/12)*0.04)/2,2)</f>
        <v>96.67</v>
      </c>
      <c r="D24" s="11">
        <f t="shared" ref="D24:E28" si="2">ROUND(($C$9/24)*0.01,2)</f>
        <v>24.17</v>
      </c>
      <c r="E24" s="12">
        <f t="shared" si="2"/>
        <v>24.17</v>
      </c>
    </row>
    <row r="25" spans="1:8" x14ac:dyDescent="0.2">
      <c r="A25" s="9">
        <v>45730</v>
      </c>
      <c r="B25" s="8">
        <f t="shared" si="1"/>
        <v>217.5</v>
      </c>
      <c r="C25">
        <f t="shared" ref="C25:C28" si="3">ROUND((($C$9/12)*0.04)/2,2)</f>
        <v>96.67</v>
      </c>
      <c r="D25" s="11">
        <f t="shared" si="2"/>
        <v>24.17</v>
      </c>
      <c r="E25" s="12">
        <f t="shared" si="2"/>
        <v>24.17</v>
      </c>
    </row>
    <row r="26" spans="1:8" x14ac:dyDescent="0.2">
      <c r="A26" s="9">
        <v>45747</v>
      </c>
      <c r="B26" s="8">
        <f t="shared" si="1"/>
        <v>217.5</v>
      </c>
      <c r="C26">
        <f t="shared" si="3"/>
        <v>96.67</v>
      </c>
      <c r="D26" s="11">
        <f t="shared" si="2"/>
        <v>24.17</v>
      </c>
      <c r="E26" s="12">
        <f t="shared" si="2"/>
        <v>24.17</v>
      </c>
    </row>
    <row r="27" spans="1:8" x14ac:dyDescent="0.2">
      <c r="A27" s="9">
        <v>45762</v>
      </c>
      <c r="B27" s="8">
        <f t="shared" si="1"/>
        <v>217.5</v>
      </c>
      <c r="C27">
        <f t="shared" si="3"/>
        <v>96.67</v>
      </c>
      <c r="D27" s="11">
        <f t="shared" si="2"/>
        <v>24.17</v>
      </c>
      <c r="E27" s="12">
        <f t="shared" si="2"/>
        <v>24.17</v>
      </c>
    </row>
    <row r="28" spans="1:8" x14ac:dyDescent="0.2">
      <c r="A28" s="9">
        <v>45777</v>
      </c>
      <c r="B28" s="8">
        <f t="shared" si="1"/>
        <v>217.5</v>
      </c>
      <c r="C28">
        <f t="shared" si="3"/>
        <v>96.67</v>
      </c>
      <c r="D28" s="11">
        <f t="shared" si="2"/>
        <v>24.17</v>
      </c>
      <c r="E28" s="12">
        <f t="shared" si="2"/>
        <v>24.17</v>
      </c>
    </row>
    <row r="29" spans="1:8" ht="15" x14ac:dyDescent="0.2">
      <c r="A29" s="10" t="s">
        <v>16</v>
      </c>
      <c r="B29" s="19">
        <f>ROUND((($C$9/12)*$E$4),2)</f>
        <v>435</v>
      </c>
      <c r="C29" s="20">
        <f>ROUND((($C$9/12)*0.04),2)</f>
        <v>193.33</v>
      </c>
      <c r="D29" s="21">
        <f>ROUND((($C$9/24)*0.01)/2,2)</f>
        <v>12.08</v>
      </c>
      <c r="E29" s="22">
        <f>ROUND((($C$9/24)*0.01)/2,2)</f>
        <v>12.08</v>
      </c>
    </row>
    <row r="31" spans="1:8" ht="31.5" customHeight="1" x14ac:dyDescent="0.2">
      <c r="A31" s="86"/>
      <c r="B31" s="86"/>
      <c r="C31" s="86"/>
      <c r="D31" s="86"/>
      <c r="E31" s="86"/>
    </row>
    <row r="32" spans="1:8" ht="30" customHeight="1" x14ac:dyDescent="0.2">
      <c r="A32" s="81"/>
      <c r="B32" s="81"/>
      <c r="C32" s="81"/>
      <c r="D32" s="81"/>
      <c r="E32" s="81"/>
    </row>
    <row r="33" spans="1:5" ht="72" customHeight="1" x14ac:dyDescent="0.2">
      <c r="A33" s="82"/>
      <c r="B33" s="82"/>
      <c r="C33" s="82"/>
      <c r="D33" s="82"/>
      <c r="E33" s="82"/>
    </row>
    <row r="34" spans="1:5" ht="37.5" customHeight="1" x14ac:dyDescent="0.2">
      <c r="A34" s="81"/>
      <c r="B34" s="81"/>
      <c r="C34" s="81"/>
      <c r="D34" s="81"/>
      <c r="E34" s="81"/>
    </row>
    <row r="35" spans="1:5" ht="47.25" customHeight="1" x14ac:dyDescent="0.2">
      <c r="A35" s="81"/>
      <c r="B35" s="81"/>
      <c r="C35" s="81"/>
      <c r="D35" s="81"/>
      <c r="E35" s="81"/>
    </row>
  </sheetData>
  <sheetProtection sheet="1" objects="1" scenarios="1"/>
  <mergeCells count="11">
    <mergeCell ref="G2:M2"/>
    <mergeCell ref="A32:E32"/>
    <mergeCell ref="A34:E34"/>
    <mergeCell ref="A35:E35"/>
    <mergeCell ref="A33:E33"/>
    <mergeCell ref="B19:C19"/>
    <mergeCell ref="B20:C20"/>
    <mergeCell ref="D18:E18"/>
    <mergeCell ref="D19:E19"/>
    <mergeCell ref="A31:E31"/>
    <mergeCell ref="B18:C18"/>
  </mergeCells>
  <pageMargins left="0.7" right="0.7" top="0.75" bottom="0.75" header="0.3" footer="0.3"/>
  <pageSetup orientation="portrait" horizontalDpi="90" verticalDpi="9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57487-F41E-49D8-90FB-1FBBBC610B8D}">
  <dimension ref="A1:M39"/>
  <sheetViews>
    <sheetView zoomScale="120" zoomScaleNormal="120" zoomScaleSheetLayoutView="120" workbookViewId="0">
      <selection sqref="A1:XFD1048576"/>
    </sheetView>
  </sheetViews>
  <sheetFormatPr defaultRowHeight="12.75" x14ac:dyDescent="0.2"/>
  <cols>
    <col min="1" max="1" width="16.28515625" bestFit="1" customWidth="1"/>
    <col min="2" max="2" width="21.140625" customWidth="1"/>
    <col min="3" max="3" width="17.85546875" customWidth="1"/>
    <col min="4" max="4" width="17.5703125" customWidth="1"/>
    <col min="5" max="5" width="18.28515625" customWidth="1"/>
  </cols>
  <sheetData>
    <row r="1" spans="1:13" ht="123.75" customHeight="1" x14ac:dyDescent="0.2"/>
    <row r="2" spans="1:13" ht="15.75" x14ac:dyDescent="0.25">
      <c r="A2" s="23" t="s">
        <v>17</v>
      </c>
      <c r="G2" s="80"/>
      <c r="H2" s="80"/>
      <c r="I2" s="80"/>
      <c r="J2" s="80"/>
      <c r="K2" s="80"/>
      <c r="L2" s="80"/>
      <c r="M2" s="80"/>
    </row>
    <row r="3" spans="1:13" x14ac:dyDescent="0.2">
      <c r="E3" s="40" t="s">
        <v>30</v>
      </c>
    </row>
    <row r="4" spans="1:13" x14ac:dyDescent="0.2">
      <c r="A4" s="1" t="s">
        <v>1</v>
      </c>
      <c r="B4" s="2">
        <v>45483</v>
      </c>
      <c r="D4" s="1" t="s">
        <v>2</v>
      </c>
      <c r="E4" s="32">
        <v>0.09</v>
      </c>
    </row>
    <row r="5" spans="1:13" x14ac:dyDescent="0.2">
      <c r="A5" s="1" t="s">
        <v>3</v>
      </c>
      <c r="B5" s="29" t="s">
        <v>4</v>
      </c>
    </row>
    <row r="6" spans="1:13" x14ac:dyDescent="0.2">
      <c r="A6" s="1" t="s">
        <v>5</v>
      </c>
      <c r="B6" s="2">
        <v>45817</v>
      </c>
    </row>
    <row r="7" spans="1:13" x14ac:dyDescent="0.2">
      <c r="B7" s="25"/>
      <c r="C7" s="25"/>
    </row>
    <row r="8" spans="1:13" x14ac:dyDescent="0.2">
      <c r="A8" s="1" t="s">
        <v>32</v>
      </c>
      <c r="B8" s="24">
        <v>45483</v>
      </c>
      <c r="C8" s="24">
        <v>45667</v>
      </c>
      <c r="G8" s="27"/>
      <c r="H8" s="27"/>
      <c r="I8" s="27"/>
      <c r="J8" s="27"/>
      <c r="K8" s="27"/>
      <c r="L8" s="27"/>
      <c r="M8" s="27"/>
    </row>
    <row r="9" spans="1:13" x14ac:dyDescent="0.2">
      <c r="A9" s="1" t="s">
        <v>6</v>
      </c>
      <c r="B9" s="30">
        <v>55000</v>
      </c>
      <c r="C9" s="31">
        <v>58000</v>
      </c>
      <c r="D9" s="40" t="s">
        <v>31</v>
      </c>
    </row>
    <row r="10" spans="1:13" ht="13.5" thickBot="1" x14ac:dyDescent="0.25">
      <c r="A10" s="34"/>
    </row>
    <row r="11" spans="1:13" ht="41.25" thickBot="1" x14ac:dyDescent="0.25">
      <c r="A11" s="60" t="s">
        <v>7</v>
      </c>
      <c r="B11" s="61" t="s">
        <v>29</v>
      </c>
      <c r="C11" s="62" t="s">
        <v>8</v>
      </c>
      <c r="D11" s="75" t="s">
        <v>9</v>
      </c>
      <c r="E11" s="76" t="s">
        <v>10</v>
      </c>
    </row>
    <row r="12" spans="1:13" ht="15" x14ac:dyDescent="0.2">
      <c r="A12" s="3" t="s">
        <v>18</v>
      </c>
      <c r="B12" s="8"/>
      <c r="D12" s="77">
        <f>ROUND((($B$9/26)*0.01)/2,2)</f>
        <v>10.58</v>
      </c>
      <c r="E12" s="78">
        <f>ROUND((($B$9/26)*0.01)/2,2)</f>
        <v>10.58</v>
      </c>
    </row>
    <row r="13" spans="1:13" ht="15" x14ac:dyDescent="0.2">
      <c r="A13" s="3" t="s">
        <v>41</v>
      </c>
      <c r="B13" s="15">
        <f>ROUND((($B$9/12)*$E$4)/2,2)</f>
        <v>206.25</v>
      </c>
      <c r="C13" s="35">
        <f>ROUND((($B$9/12)*0.04)/2,2)</f>
        <v>91.67</v>
      </c>
      <c r="D13" s="6">
        <f t="shared" ref="D13:E24" si="0">ROUND(($B$9/26)*0.01,2)</f>
        <v>21.15</v>
      </c>
      <c r="E13" s="7">
        <f t="shared" si="0"/>
        <v>21.15</v>
      </c>
    </row>
    <row r="14" spans="1:13" x14ac:dyDescent="0.2">
      <c r="A14" s="3">
        <v>45520</v>
      </c>
      <c r="B14" s="6">
        <f>ROUND((($B$9/12)*$E$4)/2,2)</f>
        <v>206.25</v>
      </c>
      <c r="C14" s="34">
        <f>ROUND((($B$9/12)*0.04)/2,2)</f>
        <v>91.67</v>
      </c>
      <c r="D14" s="6">
        <f t="shared" si="0"/>
        <v>21.15</v>
      </c>
      <c r="E14" s="7">
        <f t="shared" si="0"/>
        <v>21.15</v>
      </c>
    </row>
    <row r="15" spans="1:13" x14ac:dyDescent="0.2">
      <c r="A15" s="3">
        <v>45534</v>
      </c>
      <c r="B15" s="87" t="s">
        <v>54</v>
      </c>
      <c r="C15" s="88"/>
      <c r="D15" s="15">
        <f t="shared" si="0"/>
        <v>21.15</v>
      </c>
      <c r="E15" s="16">
        <f t="shared" si="0"/>
        <v>21.15</v>
      </c>
    </row>
    <row r="16" spans="1:13" x14ac:dyDescent="0.2">
      <c r="A16" s="3">
        <v>45548</v>
      </c>
      <c r="B16" s="6">
        <f>ROUND((($B$9/12)*$E$4)/2,2)</f>
        <v>206.25</v>
      </c>
      <c r="C16" s="34">
        <f t="shared" ref="C16:C25" si="1">ROUND((($B$9/12)*0.04)/2,2)</f>
        <v>91.67</v>
      </c>
      <c r="D16" s="6">
        <f t="shared" si="0"/>
        <v>21.15</v>
      </c>
      <c r="E16" s="7">
        <f t="shared" si="0"/>
        <v>21.15</v>
      </c>
    </row>
    <row r="17" spans="1:5" x14ac:dyDescent="0.2">
      <c r="A17" s="3">
        <v>45562</v>
      </c>
      <c r="B17" s="6">
        <f>ROUND((($B$9/12)*$E$4)/2,2)</f>
        <v>206.25</v>
      </c>
      <c r="C17" s="34">
        <f t="shared" si="1"/>
        <v>91.67</v>
      </c>
      <c r="D17" s="6">
        <f t="shared" si="0"/>
        <v>21.15</v>
      </c>
      <c r="E17" s="7">
        <f t="shared" si="0"/>
        <v>21.15</v>
      </c>
    </row>
    <row r="18" spans="1:5" x14ac:dyDescent="0.2">
      <c r="A18" s="3">
        <v>45576</v>
      </c>
      <c r="B18" s="6">
        <f>ROUND((($B$9/12)*$E$4)/2,2)</f>
        <v>206.25</v>
      </c>
      <c r="C18" s="34">
        <f t="shared" si="1"/>
        <v>91.67</v>
      </c>
      <c r="D18" s="6">
        <f t="shared" si="0"/>
        <v>21.15</v>
      </c>
      <c r="E18" s="7">
        <f t="shared" si="0"/>
        <v>21.15</v>
      </c>
    </row>
    <row r="19" spans="1:5" x14ac:dyDescent="0.2">
      <c r="A19" s="3">
        <v>45590</v>
      </c>
      <c r="B19" s="6">
        <f>ROUND((($B$9/12)*$E$4)/2,2)</f>
        <v>206.25</v>
      </c>
      <c r="C19" s="34">
        <f t="shared" si="1"/>
        <v>91.67</v>
      </c>
      <c r="D19" s="6">
        <f t="shared" si="0"/>
        <v>21.15</v>
      </c>
      <c r="E19" s="7">
        <f t="shared" si="0"/>
        <v>21.15</v>
      </c>
    </row>
    <row r="20" spans="1:5" ht="15" x14ac:dyDescent="0.2">
      <c r="A20" s="3" t="s">
        <v>19</v>
      </c>
      <c r="B20" s="17">
        <f>ROUND((($B$9/12)*$E$4),2)</f>
        <v>412.5</v>
      </c>
      <c r="C20" s="35">
        <f>ROUND((($B$9/12)*0.04),2)</f>
        <v>183.33</v>
      </c>
      <c r="D20" s="6">
        <f t="shared" si="0"/>
        <v>21.15</v>
      </c>
      <c r="E20" s="7">
        <f t="shared" si="0"/>
        <v>21.15</v>
      </c>
    </row>
    <row r="21" spans="1:5" x14ac:dyDescent="0.2">
      <c r="A21" s="3">
        <v>45618</v>
      </c>
      <c r="B21" s="83" t="s">
        <v>13</v>
      </c>
      <c r="C21" s="84"/>
      <c r="D21" s="83" t="s">
        <v>13</v>
      </c>
      <c r="E21" s="85"/>
    </row>
    <row r="22" spans="1:5" x14ac:dyDescent="0.2">
      <c r="A22" s="3">
        <v>45639</v>
      </c>
      <c r="B22" s="83" t="s">
        <v>13</v>
      </c>
      <c r="C22" s="84"/>
      <c r="D22" s="83" t="s">
        <v>13</v>
      </c>
      <c r="E22" s="85"/>
    </row>
    <row r="23" spans="1:5" ht="15" x14ac:dyDescent="0.2">
      <c r="A23" s="3" t="s">
        <v>20</v>
      </c>
      <c r="B23" s="83" t="s">
        <v>13</v>
      </c>
      <c r="C23" s="84"/>
      <c r="D23" s="15">
        <f>ROUND((($B$9/26)*0.01)/2,2)</f>
        <v>10.58</v>
      </c>
      <c r="E23" s="16">
        <f>ROUND((($B$9/26)*0.01)/2,2)</f>
        <v>10.58</v>
      </c>
    </row>
    <row r="24" spans="1:5" x14ac:dyDescent="0.2">
      <c r="A24" s="3">
        <v>45667</v>
      </c>
      <c r="B24" s="6">
        <f>ROUND((($B$9/12)*$E$4)/2,2)</f>
        <v>206.25</v>
      </c>
      <c r="C24" s="34">
        <f t="shared" si="1"/>
        <v>91.67</v>
      </c>
      <c r="D24" s="6">
        <f t="shared" si="0"/>
        <v>21.15</v>
      </c>
      <c r="E24" s="7">
        <f t="shared" si="0"/>
        <v>21.15</v>
      </c>
    </row>
    <row r="25" spans="1:5" ht="15" x14ac:dyDescent="0.2">
      <c r="A25" s="3" t="s">
        <v>21</v>
      </c>
      <c r="B25" s="6">
        <f>ROUND((($B$9/12)*$E$4)/2,2)</f>
        <v>206.25</v>
      </c>
      <c r="C25" s="34">
        <f t="shared" si="1"/>
        <v>91.67</v>
      </c>
      <c r="D25" s="15">
        <f>ROUND(($C$9/26)*0.01,2)</f>
        <v>22.31</v>
      </c>
      <c r="E25" s="16">
        <f>ROUND(($C$9/26)*0.01,2)</f>
        <v>22.31</v>
      </c>
    </row>
    <row r="26" spans="1:5" ht="15" x14ac:dyDescent="0.2">
      <c r="A26" s="3" t="s">
        <v>42</v>
      </c>
      <c r="B26" s="17">
        <f t="shared" ref="B26:B33" si="2">ROUND((($C$9/12)*$E$4)/2,2)</f>
        <v>217.5</v>
      </c>
      <c r="C26" s="35">
        <f>ROUND((($C$9/12)*0.04)/2,2)</f>
        <v>96.67</v>
      </c>
      <c r="D26" s="6">
        <f t="shared" ref="D26:D34" si="3">ROUND(($C$9/26)*0.01,2)</f>
        <v>22.31</v>
      </c>
      <c r="E26" s="7">
        <f t="shared" ref="E26:E34" si="4">ROUND(($C$9/26)*0.01,2)</f>
        <v>22.31</v>
      </c>
    </row>
    <row r="27" spans="1:5" x14ac:dyDescent="0.2">
      <c r="A27" s="3">
        <v>45709</v>
      </c>
      <c r="B27" s="13">
        <f t="shared" si="2"/>
        <v>217.5</v>
      </c>
      <c r="C27" s="38">
        <f t="shared" ref="C27:C33" si="5">ROUND((($C$9/12)*0.04)/2,2)</f>
        <v>96.67</v>
      </c>
      <c r="D27" s="6">
        <f t="shared" si="3"/>
        <v>22.31</v>
      </c>
      <c r="E27" s="7">
        <f t="shared" si="4"/>
        <v>22.31</v>
      </c>
    </row>
    <row r="28" spans="1:5" x14ac:dyDescent="0.2">
      <c r="A28" s="3">
        <v>45717</v>
      </c>
      <c r="B28" s="13">
        <f t="shared" si="2"/>
        <v>217.5</v>
      </c>
      <c r="C28" s="38">
        <f t="shared" si="5"/>
        <v>96.67</v>
      </c>
      <c r="D28" s="6">
        <f t="shared" si="3"/>
        <v>22.31</v>
      </c>
      <c r="E28" s="7">
        <f t="shared" si="4"/>
        <v>22.31</v>
      </c>
    </row>
    <row r="29" spans="1:5" x14ac:dyDescent="0.2">
      <c r="A29" s="3">
        <v>45737</v>
      </c>
      <c r="B29" s="13">
        <f t="shared" si="2"/>
        <v>217.5</v>
      </c>
      <c r="C29" s="38">
        <f t="shared" si="5"/>
        <v>96.67</v>
      </c>
      <c r="D29" s="6">
        <f t="shared" si="3"/>
        <v>22.31</v>
      </c>
      <c r="E29" s="7">
        <f t="shared" si="4"/>
        <v>22.31</v>
      </c>
    </row>
    <row r="30" spans="1:5" x14ac:dyDescent="0.2">
      <c r="A30" s="3">
        <v>45751</v>
      </c>
      <c r="B30" s="13">
        <f t="shared" si="2"/>
        <v>217.5</v>
      </c>
      <c r="C30" s="38">
        <f t="shared" si="5"/>
        <v>96.67</v>
      </c>
      <c r="D30" s="6">
        <f t="shared" si="3"/>
        <v>22.31</v>
      </c>
      <c r="E30" s="7">
        <f t="shared" si="4"/>
        <v>22.31</v>
      </c>
    </row>
    <row r="31" spans="1:5" x14ac:dyDescent="0.2">
      <c r="A31" s="3">
        <v>45765</v>
      </c>
      <c r="B31" s="13">
        <f t="shared" si="2"/>
        <v>217.5</v>
      </c>
      <c r="C31" s="38">
        <f t="shared" si="5"/>
        <v>96.67</v>
      </c>
      <c r="D31" s="6">
        <f t="shared" si="3"/>
        <v>22.31</v>
      </c>
      <c r="E31" s="7">
        <f t="shared" si="4"/>
        <v>22.31</v>
      </c>
    </row>
    <row r="32" spans="1:5" x14ac:dyDescent="0.2">
      <c r="A32" s="3">
        <v>45779</v>
      </c>
      <c r="B32" s="13">
        <f t="shared" si="2"/>
        <v>217.5</v>
      </c>
      <c r="C32" s="38">
        <f t="shared" si="5"/>
        <v>96.67</v>
      </c>
      <c r="D32" s="6">
        <f t="shared" si="3"/>
        <v>22.31</v>
      </c>
      <c r="E32" s="7">
        <f t="shared" si="4"/>
        <v>22.31</v>
      </c>
    </row>
    <row r="33" spans="1:5" x14ac:dyDescent="0.2">
      <c r="A33" s="3">
        <v>45793</v>
      </c>
      <c r="B33" s="13">
        <f t="shared" si="2"/>
        <v>217.5</v>
      </c>
      <c r="C33" s="38">
        <f t="shared" si="5"/>
        <v>96.67</v>
      </c>
      <c r="D33" s="6">
        <f t="shared" si="3"/>
        <v>22.31</v>
      </c>
      <c r="E33" s="7">
        <f t="shared" si="4"/>
        <v>22.31</v>
      </c>
    </row>
    <row r="34" spans="1:5" x14ac:dyDescent="0.2">
      <c r="A34" s="3">
        <v>45807</v>
      </c>
      <c r="B34" s="87" t="s">
        <v>54</v>
      </c>
      <c r="C34" s="88"/>
      <c r="D34" s="6">
        <f t="shared" si="3"/>
        <v>22.31</v>
      </c>
      <c r="E34" s="7">
        <f t="shared" si="4"/>
        <v>22.31</v>
      </c>
    </row>
    <row r="35" spans="1:5" ht="15" x14ac:dyDescent="0.2">
      <c r="A35" s="4" t="s">
        <v>22</v>
      </c>
      <c r="B35" s="19">
        <f>ROUND((($C$9/12)*E4),2)</f>
        <v>435</v>
      </c>
      <c r="C35" s="20">
        <f>ROUND((($C$9/12)*0.04),2)</f>
        <v>193.33</v>
      </c>
      <c r="D35" s="21">
        <f>ROUND((($C$9/26)*0.01)/2,2)</f>
        <v>11.15</v>
      </c>
      <c r="E35" s="79">
        <f>ROUND((($C$9/26)*0.01)/2,2)</f>
        <v>11.15</v>
      </c>
    </row>
    <row r="37" spans="1:5" ht="44.25" customHeight="1" x14ac:dyDescent="0.2">
      <c r="A37" s="81"/>
      <c r="B37" s="81"/>
      <c r="C37" s="81"/>
      <c r="D37" s="81"/>
      <c r="E37" s="81"/>
    </row>
    <row r="38" spans="1:5" ht="32.25" customHeight="1" x14ac:dyDescent="0.2">
      <c r="A38" s="81"/>
      <c r="B38" s="81"/>
      <c r="C38" s="81"/>
      <c r="D38" s="81"/>
      <c r="E38" s="81"/>
    </row>
    <row r="39" spans="1:5" ht="58.5" customHeight="1" x14ac:dyDescent="0.2">
      <c r="A39" s="81"/>
      <c r="B39" s="81"/>
      <c r="C39" s="81"/>
      <c r="D39" s="81"/>
      <c r="E39" s="81"/>
    </row>
  </sheetData>
  <sheetProtection sheet="1" objects="1" scenarios="1"/>
  <mergeCells count="11">
    <mergeCell ref="G2:M2"/>
    <mergeCell ref="A37:E37"/>
    <mergeCell ref="A38:E38"/>
    <mergeCell ref="A39:E39"/>
    <mergeCell ref="B15:C15"/>
    <mergeCell ref="B34:C34"/>
    <mergeCell ref="B21:C21"/>
    <mergeCell ref="B22:C22"/>
    <mergeCell ref="B23:C23"/>
    <mergeCell ref="D21:E21"/>
    <mergeCell ref="D22:E22"/>
  </mergeCells>
  <pageMargins left="0.7" right="0.7" top="0.75" bottom="0.75" header="0.3" footer="0.3"/>
  <pageSetup orientation="portrait" horizontalDpi="90" verticalDpi="9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158B6-B913-4C5B-AF8F-AEF9D310F107}">
  <sheetPr>
    <pageSetUpPr fitToPage="1"/>
  </sheetPr>
  <dimension ref="A1:M30"/>
  <sheetViews>
    <sheetView zoomScale="120" zoomScaleNormal="120" workbookViewId="0">
      <selection sqref="A1:XFD1048576"/>
    </sheetView>
  </sheetViews>
  <sheetFormatPr defaultRowHeight="12.75" x14ac:dyDescent="0.2"/>
  <cols>
    <col min="1" max="1" width="16.7109375" customWidth="1"/>
    <col min="2" max="2" width="20.42578125" bestFit="1" customWidth="1"/>
    <col min="3" max="3" width="17.85546875" customWidth="1"/>
    <col min="4" max="4" width="17.5703125" customWidth="1"/>
    <col min="5" max="5" width="18.28515625" customWidth="1"/>
  </cols>
  <sheetData>
    <row r="1" spans="1:13" ht="123.75" customHeight="1" x14ac:dyDescent="0.2"/>
    <row r="2" spans="1:13" ht="15.75" x14ac:dyDescent="0.25">
      <c r="A2" s="23" t="s">
        <v>23</v>
      </c>
      <c r="G2" s="80"/>
      <c r="H2" s="80"/>
      <c r="I2" s="80"/>
      <c r="J2" s="80"/>
      <c r="K2" s="80"/>
      <c r="L2" s="80"/>
      <c r="M2" s="80"/>
    </row>
    <row r="3" spans="1:13" x14ac:dyDescent="0.2">
      <c r="E3" s="40" t="s">
        <v>30</v>
      </c>
    </row>
    <row r="4" spans="1:13" x14ac:dyDescent="0.2">
      <c r="A4" s="1" t="s">
        <v>38</v>
      </c>
      <c r="B4" s="2">
        <v>45536</v>
      </c>
      <c r="D4" s="1" t="s">
        <v>2</v>
      </c>
      <c r="E4" s="32">
        <v>0.09</v>
      </c>
    </row>
    <row r="5" spans="1:13" x14ac:dyDescent="0.2">
      <c r="A5" s="1" t="s">
        <v>1</v>
      </c>
      <c r="B5" s="2">
        <v>45575</v>
      </c>
      <c r="D5" s="1"/>
    </row>
    <row r="6" spans="1:13" x14ac:dyDescent="0.2">
      <c r="A6" s="1" t="s">
        <v>3</v>
      </c>
      <c r="B6" s="29" t="s">
        <v>24</v>
      </c>
    </row>
    <row r="7" spans="1:13" x14ac:dyDescent="0.2">
      <c r="A7" s="1" t="s">
        <v>5</v>
      </c>
      <c r="B7" s="2">
        <v>45970</v>
      </c>
    </row>
    <row r="8" spans="1:13" x14ac:dyDescent="0.2">
      <c r="B8" s="25"/>
      <c r="C8" s="25"/>
    </row>
    <row r="9" spans="1:13" x14ac:dyDescent="0.2">
      <c r="A9" s="1" t="s">
        <v>32</v>
      </c>
      <c r="B9" s="24">
        <v>45575</v>
      </c>
      <c r="C9" s="24">
        <v>45667</v>
      </c>
      <c r="G9" s="27"/>
      <c r="H9" s="27"/>
      <c r="I9" s="27"/>
      <c r="J9" s="27"/>
      <c r="K9" s="27"/>
      <c r="L9" s="27"/>
      <c r="M9" s="27"/>
    </row>
    <row r="10" spans="1:13" x14ac:dyDescent="0.2">
      <c r="A10" s="1" t="s">
        <v>6</v>
      </c>
      <c r="B10" s="31">
        <v>55000</v>
      </c>
      <c r="C10" s="31">
        <v>58000</v>
      </c>
      <c r="D10" s="40" t="s">
        <v>31</v>
      </c>
      <c r="F10" s="5"/>
      <c r="G10" s="14"/>
      <c r="H10" s="14"/>
      <c r="I10" s="14"/>
      <c r="J10" s="14"/>
      <c r="K10" s="14"/>
      <c r="L10" s="14"/>
      <c r="M10" s="14"/>
    </row>
    <row r="11" spans="1:13" ht="44.25" customHeight="1" thickBot="1" x14ac:dyDescent="0.25">
      <c r="A11" s="89" t="s">
        <v>45</v>
      </c>
      <c r="B11" s="89"/>
      <c r="C11" s="89"/>
      <c r="D11" s="89"/>
      <c r="E11" s="89"/>
      <c r="G11" s="14"/>
      <c r="H11" s="14"/>
      <c r="I11" s="14"/>
      <c r="J11" s="14"/>
      <c r="K11" s="14"/>
      <c r="L11" s="14"/>
      <c r="M11" s="14"/>
    </row>
    <row r="12" spans="1:13" ht="41.25" thickBot="1" x14ac:dyDescent="0.25">
      <c r="A12" s="60" t="s">
        <v>7</v>
      </c>
      <c r="B12" s="61" t="s">
        <v>29</v>
      </c>
      <c r="C12" s="62" t="s">
        <v>8</v>
      </c>
      <c r="D12" s="63" t="s">
        <v>9</v>
      </c>
      <c r="E12" s="64" t="s">
        <v>10</v>
      </c>
      <c r="F12" s="65" t="s">
        <v>51</v>
      </c>
    </row>
    <row r="13" spans="1:13" ht="15" x14ac:dyDescent="0.2">
      <c r="A13" s="45" t="s">
        <v>26</v>
      </c>
      <c r="B13" s="46"/>
      <c r="C13" s="47"/>
      <c r="D13" s="48">
        <f>ROUND((($B$10/12)*0.01)/2,2)</f>
        <v>22.92</v>
      </c>
      <c r="E13" s="49">
        <f>ROUND((($B$10/12)*0.01)/2,2)</f>
        <v>22.92</v>
      </c>
      <c r="F13" s="94" t="s">
        <v>52</v>
      </c>
    </row>
    <row r="14" spans="1:13" ht="15" x14ac:dyDescent="0.2">
      <c r="A14" s="50" t="s">
        <v>43</v>
      </c>
      <c r="B14" s="17">
        <f>ROUND((($B$10/10)*$E$4),2)</f>
        <v>495</v>
      </c>
      <c r="C14" s="36">
        <f>ROUND((($B$10/10)*0.04),2)</f>
        <v>220</v>
      </c>
      <c r="D14" s="6">
        <f t="shared" ref="D14:E15" si="0">ROUND((($B$10/12)*0.01),2)</f>
        <v>45.83</v>
      </c>
      <c r="E14" s="7">
        <f t="shared" si="0"/>
        <v>45.83</v>
      </c>
      <c r="F14" s="95"/>
    </row>
    <row r="15" spans="1:13" x14ac:dyDescent="0.2">
      <c r="A15" s="50">
        <v>45657</v>
      </c>
      <c r="B15" s="8">
        <f t="shared" ref="B15:B16" si="1">ROUND((($B$10/10)*$E$4),2)</f>
        <v>495</v>
      </c>
      <c r="C15" s="37">
        <f t="shared" ref="C15:C16" si="2">ROUND((($B$10/10)*0.04),2)</f>
        <v>220</v>
      </c>
      <c r="D15" s="6">
        <f t="shared" si="0"/>
        <v>45.83</v>
      </c>
      <c r="E15" s="7">
        <f t="shared" si="0"/>
        <v>45.83</v>
      </c>
      <c r="F15" s="95"/>
    </row>
    <row r="16" spans="1:13" ht="15" x14ac:dyDescent="0.2">
      <c r="A16" s="50" t="s">
        <v>15</v>
      </c>
      <c r="B16" s="8">
        <f t="shared" si="1"/>
        <v>495</v>
      </c>
      <c r="C16" s="37">
        <f t="shared" si="2"/>
        <v>220</v>
      </c>
      <c r="D16" s="15">
        <f t="shared" ref="D16:E25" si="3">ROUND(($C$10/12)*0.01,2)</f>
        <v>48.33</v>
      </c>
      <c r="E16" s="16">
        <f t="shared" si="3"/>
        <v>48.33</v>
      </c>
      <c r="F16" s="95"/>
    </row>
    <row r="17" spans="1:6" ht="15" x14ac:dyDescent="0.2">
      <c r="A17" s="50" t="s">
        <v>34</v>
      </c>
      <c r="B17" s="17">
        <f>ROUND((($C$10/10)*$E$4),2)</f>
        <v>522</v>
      </c>
      <c r="C17" s="36">
        <f>ROUND((($C$10/10)*0.04),2)</f>
        <v>232</v>
      </c>
      <c r="D17" s="6">
        <f t="shared" ref="D17:D25" si="4">ROUND(($C$10/12)*0.01,2)</f>
        <v>48.33</v>
      </c>
      <c r="E17" s="7">
        <f t="shared" si="3"/>
        <v>48.33</v>
      </c>
      <c r="F17" s="95"/>
    </row>
    <row r="18" spans="1:6" x14ac:dyDescent="0.2">
      <c r="A18" s="50">
        <v>45747</v>
      </c>
      <c r="B18" s="8">
        <f t="shared" ref="B18:B21" si="5">ROUND((($C$10/10)*$E$4),2)</f>
        <v>522</v>
      </c>
      <c r="C18" s="37">
        <f t="shared" ref="C18:C21" si="6">ROUND((($C$10/10)*0.04),2)</f>
        <v>232</v>
      </c>
      <c r="D18" s="6">
        <f t="shared" si="4"/>
        <v>48.33</v>
      </c>
      <c r="E18" s="7">
        <f t="shared" si="3"/>
        <v>48.33</v>
      </c>
      <c r="F18" s="95"/>
    </row>
    <row r="19" spans="1:6" ht="15" x14ac:dyDescent="0.2">
      <c r="A19" s="50" t="s">
        <v>36</v>
      </c>
      <c r="B19" s="17">
        <f t="shared" si="5"/>
        <v>522</v>
      </c>
      <c r="C19" s="36">
        <f t="shared" si="6"/>
        <v>232</v>
      </c>
      <c r="D19" s="17">
        <f>ROUND((($C$10/12)*0.01)/4,2)</f>
        <v>12.08</v>
      </c>
      <c r="E19" s="26">
        <f>ROUND((($C$10/12)*0.01)/4,2)</f>
        <v>12.08</v>
      </c>
      <c r="F19" s="95"/>
    </row>
    <row r="20" spans="1:6" ht="15" x14ac:dyDescent="0.2">
      <c r="A20" s="50" t="s">
        <v>35</v>
      </c>
      <c r="B20" s="83" t="s">
        <v>13</v>
      </c>
      <c r="C20" s="84"/>
      <c r="D20" s="17">
        <f>ROUND((($C$10/12)*0.01)/4,2)</f>
        <v>12.08</v>
      </c>
      <c r="E20" s="26">
        <f>ROUND((($C$10/12)*0.01)/4,2)</f>
        <v>12.08</v>
      </c>
      <c r="F20" s="95"/>
    </row>
    <row r="21" spans="1:6" x14ac:dyDescent="0.2">
      <c r="A21" s="50">
        <v>45838</v>
      </c>
      <c r="B21" s="8">
        <f t="shared" si="5"/>
        <v>522</v>
      </c>
      <c r="C21" s="37">
        <f t="shared" si="6"/>
        <v>232</v>
      </c>
      <c r="D21" s="6">
        <f t="shared" si="4"/>
        <v>48.33</v>
      </c>
      <c r="E21" s="7">
        <f t="shared" si="3"/>
        <v>48.33</v>
      </c>
      <c r="F21" s="95"/>
    </row>
    <row r="22" spans="1:6" ht="15" x14ac:dyDescent="0.2">
      <c r="A22" s="50" t="s">
        <v>46</v>
      </c>
      <c r="B22" s="90" t="s">
        <v>37</v>
      </c>
      <c r="C22" s="91"/>
      <c r="D22" s="15">
        <f t="shared" si="4"/>
        <v>48.33</v>
      </c>
      <c r="E22" s="16">
        <f t="shared" si="3"/>
        <v>48.33</v>
      </c>
      <c r="F22" s="95"/>
    </row>
    <row r="23" spans="1:6" ht="13.5" thickBot="1" x14ac:dyDescent="0.25">
      <c r="A23" s="51">
        <v>45898</v>
      </c>
      <c r="B23" s="92" t="s">
        <v>37</v>
      </c>
      <c r="C23" s="93"/>
      <c r="D23" s="52">
        <f t="shared" si="4"/>
        <v>48.33</v>
      </c>
      <c r="E23" s="53">
        <f t="shared" si="3"/>
        <v>48.33</v>
      </c>
      <c r="F23" s="96"/>
    </row>
    <row r="24" spans="1:6" x14ac:dyDescent="0.2">
      <c r="A24" s="45">
        <v>45930</v>
      </c>
      <c r="B24" s="54">
        <f t="shared" ref="B24:B26" si="7">ROUND((($C$10/10)*$E$4),2)</f>
        <v>522</v>
      </c>
      <c r="C24" s="55">
        <f t="shared" ref="C24:C26" si="8">ROUND((($C$10/10)*0.04),2)</f>
        <v>232</v>
      </c>
      <c r="D24" s="56">
        <f t="shared" si="4"/>
        <v>48.33</v>
      </c>
      <c r="E24" s="57">
        <f t="shared" si="3"/>
        <v>48.33</v>
      </c>
      <c r="F24" s="94" t="s">
        <v>53</v>
      </c>
    </row>
    <row r="25" spans="1:6" x14ac:dyDescent="0.2">
      <c r="A25" s="50">
        <v>45961</v>
      </c>
      <c r="B25" s="8">
        <f t="shared" si="7"/>
        <v>522</v>
      </c>
      <c r="C25" s="37">
        <f t="shared" si="8"/>
        <v>232</v>
      </c>
      <c r="D25" s="6">
        <f t="shared" si="4"/>
        <v>48.33</v>
      </c>
      <c r="E25" s="7">
        <f t="shared" si="3"/>
        <v>48.33</v>
      </c>
      <c r="F25" s="95"/>
    </row>
    <row r="26" spans="1:6" ht="15.75" thickBot="1" x14ac:dyDescent="0.25">
      <c r="A26" s="51" t="s">
        <v>48</v>
      </c>
      <c r="B26" s="58">
        <f t="shared" si="7"/>
        <v>522</v>
      </c>
      <c r="C26" s="59">
        <f t="shared" si="8"/>
        <v>232</v>
      </c>
      <c r="D26" s="52">
        <f>ROUND((($C$10/12)*0.01)/2,2)</f>
        <v>24.17</v>
      </c>
      <c r="E26" s="53">
        <f>ROUND((($C$10/12)*0.01)/2,2)</f>
        <v>24.17</v>
      </c>
      <c r="F26" s="96"/>
    </row>
    <row r="28" spans="1:6" ht="13.5" customHeight="1" x14ac:dyDescent="0.2">
      <c r="A28" s="81"/>
      <c r="B28" s="81"/>
      <c r="C28" s="81"/>
      <c r="D28" s="81"/>
      <c r="E28" s="81"/>
    </row>
    <row r="29" spans="1:6" ht="17.25" customHeight="1" x14ac:dyDescent="0.2">
      <c r="A29" s="81"/>
      <c r="B29" s="81"/>
      <c r="C29" s="81"/>
      <c r="D29" s="81"/>
      <c r="E29" s="81"/>
    </row>
    <row r="30" spans="1:6" ht="12.75" customHeight="1" x14ac:dyDescent="0.2">
      <c r="A30" s="81"/>
      <c r="B30" s="81"/>
      <c r="C30" s="81"/>
      <c r="D30" s="81"/>
      <c r="E30" s="81"/>
    </row>
  </sheetData>
  <sheetProtection sheet="1" objects="1" scenarios="1"/>
  <mergeCells count="10">
    <mergeCell ref="G2:M2"/>
    <mergeCell ref="A30:E30"/>
    <mergeCell ref="A11:E11"/>
    <mergeCell ref="A28:E28"/>
    <mergeCell ref="A29:E29"/>
    <mergeCell ref="B20:C20"/>
    <mergeCell ref="B22:C22"/>
    <mergeCell ref="B23:C23"/>
    <mergeCell ref="F13:F23"/>
    <mergeCell ref="F24:F26"/>
  </mergeCells>
  <printOptions horizontalCentered="1" verticalCentered="1"/>
  <pageMargins left="0.7" right="0.7" top="0.75" bottom="0.75" header="0.3" footer="0.3"/>
  <pageSetup fitToHeight="0" orientation="portrait" r:id="rId1"/>
  <headerFooter>
    <oddHeader>&amp;CHybrid Rate Separation - Payroll Examples</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96B1C-0F47-44BC-AC78-98D3567AEB15}">
  <dimension ref="A1:M44"/>
  <sheetViews>
    <sheetView zoomScale="120" zoomScaleNormal="120" workbookViewId="0">
      <selection sqref="A1:XFD1048576"/>
    </sheetView>
  </sheetViews>
  <sheetFormatPr defaultRowHeight="12.75" x14ac:dyDescent="0.2"/>
  <cols>
    <col min="1" max="1" width="16.28515625" customWidth="1"/>
    <col min="2" max="2" width="20.42578125" bestFit="1" customWidth="1"/>
    <col min="3" max="3" width="17.85546875" customWidth="1"/>
    <col min="4" max="4" width="17.5703125" customWidth="1"/>
    <col min="5" max="5" width="18.28515625" customWidth="1"/>
  </cols>
  <sheetData>
    <row r="1" spans="1:13" ht="123.75" customHeight="1" x14ac:dyDescent="0.2"/>
    <row r="2" spans="1:13" ht="15.75" x14ac:dyDescent="0.25">
      <c r="A2" s="23" t="s">
        <v>33</v>
      </c>
      <c r="B2" s="41"/>
      <c r="G2" s="80"/>
      <c r="H2" s="80"/>
      <c r="I2" s="80"/>
      <c r="J2" s="80"/>
      <c r="K2" s="80"/>
      <c r="L2" s="80"/>
      <c r="M2" s="80"/>
    </row>
    <row r="3" spans="1:13" x14ac:dyDescent="0.2">
      <c r="E3" s="40" t="s">
        <v>30</v>
      </c>
    </row>
    <row r="4" spans="1:13" x14ac:dyDescent="0.2">
      <c r="A4" s="1" t="s">
        <v>38</v>
      </c>
      <c r="B4" s="2">
        <v>45536</v>
      </c>
      <c r="D4" s="1" t="s">
        <v>2</v>
      </c>
      <c r="E4" s="32">
        <v>0.09</v>
      </c>
    </row>
    <row r="5" spans="1:13" x14ac:dyDescent="0.2">
      <c r="A5" s="1" t="s">
        <v>1</v>
      </c>
      <c r="B5" s="2">
        <v>45575</v>
      </c>
      <c r="D5" s="1"/>
    </row>
    <row r="6" spans="1:13" x14ac:dyDescent="0.2">
      <c r="A6" s="1" t="s">
        <v>3</v>
      </c>
      <c r="B6" s="29" t="s">
        <v>24</v>
      </c>
    </row>
    <row r="7" spans="1:13" x14ac:dyDescent="0.2">
      <c r="A7" s="1" t="s">
        <v>5</v>
      </c>
      <c r="B7" s="2">
        <v>45970</v>
      </c>
    </row>
    <row r="8" spans="1:13" x14ac:dyDescent="0.2">
      <c r="B8" s="25"/>
      <c r="C8" s="25"/>
    </row>
    <row r="9" spans="1:13" x14ac:dyDescent="0.2">
      <c r="A9" s="1" t="s">
        <v>32</v>
      </c>
      <c r="B9" s="24">
        <v>45575</v>
      </c>
      <c r="C9" s="24">
        <v>45667</v>
      </c>
      <c r="G9" s="27"/>
      <c r="H9" s="27"/>
      <c r="I9" s="27"/>
      <c r="J9" s="27"/>
      <c r="K9" s="27"/>
      <c r="L9" s="27"/>
      <c r="M9" s="27"/>
    </row>
    <row r="10" spans="1:13" x14ac:dyDescent="0.2">
      <c r="A10" s="1" t="s">
        <v>6</v>
      </c>
      <c r="B10" s="31">
        <v>55000</v>
      </c>
      <c r="C10" s="31">
        <v>58000</v>
      </c>
      <c r="D10" s="40" t="s">
        <v>31</v>
      </c>
      <c r="F10" s="5"/>
      <c r="G10" s="14"/>
      <c r="H10" s="14"/>
      <c r="I10" s="14"/>
      <c r="J10" s="14"/>
      <c r="K10" s="14"/>
      <c r="L10" s="14"/>
      <c r="M10" s="14"/>
    </row>
    <row r="11" spans="1:13" ht="42.75" customHeight="1" thickBot="1" x14ac:dyDescent="0.25">
      <c r="A11" s="89" t="s">
        <v>45</v>
      </c>
      <c r="B11" s="89"/>
      <c r="C11" s="89"/>
      <c r="D11" s="89"/>
      <c r="E11" s="89"/>
      <c r="G11" s="14"/>
      <c r="H11" s="14"/>
      <c r="I11" s="14"/>
      <c r="J11" s="14"/>
      <c r="K11" s="14"/>
      <c r="L11" s="14"/>
      <c r="M11" s="14"/>
    </row>
    <row r="12" spans="1:13" ht="41.25" thickBot="1" x14ac:dyDescent="0.25">
      <c r="A12" s="60" t="s">
        <v>7</v>
      </c>
      <c r="B12" s="61" t="s">
        <v>29</v>
      </c>
      <c r="C12" s="62" t="s">
        <v>8</v>
      </c>
      <c r="D12" s="63" t="s">
        <v>9</v>
      </c>
      <c r="E12" s="64" t="s">
        <v>10</v>
      </c>
      <c r="F12" s="65" t="s">
        <v>51</v>
      </c>
    </row>
    <row r="13" spans="1:13" ht="15" x14ac:dyDescent="0.2">
      <c r="A13" s="66" t="s">
        <v>27</v>
      </c>
      <c r="B13" s="56"/>
      <c r="C13" s="47"/>
      <c r="D13" s="48">
        <f>ROUND((($B$10/24)*0.01)/2,2)</f>
        <v>11.46</v>
      </c>
      <c r="E13" s="49">
        <f>ROUND((($B$10/24)*0.01)/2,2)</f>
        <v>11.46</v>
      </c>
      <c r="F13" s="97" t="s">
        <v>52</v>
      </c>
    </row>
    <row r="14" spans="1:13" x14ac:dyDescent="0.2">
      <c r="A14" s="67">
        <v>45596</v>
      </c>
      <c r="B14" s="39"/>
      <c r="C14" s="34"/>
      <c r="D14" s="6">
        <f t="shared" ref="D14:E19" si="0">ROUND(($B$10/24)*0.01,2)</f>
        <v>22.92</v>
      </c>
      <c r="E14" s="7">
        <f>ROUND(($B$10/24)*0.01,2)</f>
        <v>22.92</v>
      </c>
      <c r="F14" s="98"/>
    </row>
    <row r="15" spans="1:13" ht="15" x14ac:dyDescent="0.2">
      <c r="A15" s="67" t="s">
        <v>44</v>
      </c>
      <c r="B15" s="17">
        <f>ROUND((($B$10/10)*$E$4)/2,2)</f>
        <v>247.5</v>
      </c>
      <c r="C15" s="35">
        <f>ROUND((($B$10/10)*0.04)/2,2)</f>
        <v>110</v>
      </c>
      <c r="D15" s="6">
        <f t="shared" si="0"/>
        <v>22.92</v>
      </c>
      <c r="E15" s="7">
        <f t="shared" si="0"/>
        <v>22.92</v>
      </c>
      <c r="F15" s="98"/>
    </row>
    <row r="16" spans="1:13" x14ac:dyDescent="0.2">
      <c r="A16" s="67">
        <v>45625</v>
      </c>
      <c r="B16" s="8">
        <f>ROUND((($B$10/10)*$E$4)/2,2)</f>
        <v>247.5</v>
      </c>
      <c r="C16" s="34">
        <f>ROUND((($B$10/10)*0.04)/2,2)</f>
        <v>110</v>
      </c>
      <c r="D16" s="6">
        <f t="shared" si="0"/>
        <v>22.92</v>
      </c>
      <c r="E16" s="7">
        <f t="shared" si="0"/>
        <v>22.92</v>
      </c>
      <c r="F16" s="98"/>
    </row>
    <row r="17" spans="1:6" x14ac:dyDescent="0.2">
      <c r="A17" s="67">
        <v>45639</v>
      </c>
      <c r="B17" s="8">
        <f t="shared" ref="B17:B20" si="1">ROUND((($B$10/10)*$E$4)/2,2)</f>
        <v>247.5</v>
      </c>
      <c r="C17" s="34">
        <f t="shared" ref="C17:C20" si="2">ROUND((($B$10/10)*0.04)/2,2)</f>
        <v>110</v>
      </c>
      <c r="D17" s="6">
        <f t="shared" si="0"/>
        <v>22.92</v>
      </c>
      <c r="E17" s="7">
        <f t="shared" si="0"/>
        <v>22.92</v>
      </c>
      <c r="F17" s="98"/>
    </row>
    <row r="18" spans="1:6" x14ac:dyDescent="0.2">
      <c r="A18" s="67">
        <v>45657</v>
      </c>
      <c r="B18" s="8">
        <f t="shared" si="1"/>
        <v>247.5</v>
      </c>
      <c r="C18" s="34">
        <f t="shared" si="2"/>
        <v>110</v>
      </c>
      <c r="D18" s="6">
        <f t="shared" si="0"/>
        <v>22.92</v>
      </c>
      <c r="E18" s="7">
        <f t="shared" si="0"/>
        <v>22.92</v>
      </c>
      <c r="F18" s="98"/>
    </row>
    <row r="19" spans="1:6" x14ac:dyDescent="0.2">
      <c r="A19" s="67">
        <v>45672</v>
      </c>
      <c r="B19" s="8">
        <f t="shared" si="1"/>
        <v>247.5</v>
      </c>
      <c r="C19" s="34">
        <f t="shared" si="2"/>
        <v>110</v>
      </c>
      <c r="D19" s="6">
        <f t="shared" si="0"/>
        <v>22.92</v>
      </c>
      <c r="E19" s="7">
        <f t="shared" si="0"/>
        <v>22.92</v>
      </c>
      <c r="F19" s="98"/>
    </row>
    <row r="20" spans="1:6" ht="15" x14ac:dyDescent="0.2">
      <c r="A20" s="67" t="s">
        <v>15</v>
      </c>
      <c r="B20" s="8">
        <f t="shared" si="1"/>
        <v>247.5</v>
      </c>
      <c r="C20" s="34">
        <f t="shared" si="2"/>
        <v>110</v>
      </c>
      <c r="D20" s="15">
        <f>ROUND(($C$10/24)*0.01,2)</f>
        <v>24.17</v>
      </c>
      <c r="E20" s="16">
        <f>ROUND(($C$10/24)*0.01,2)</f>
        <v>24.17</v>
      </c>
      <c r="F20" s="98"/>
    </row>
    <row r="21" spans="1:6" ht="15" x14ac:dyDescent="0.2">
      <c r="A21" s="67" t="s">
        <v>40</v>
      </c>
      <c r="B21" s="17">
        <f>ROUND((($C$10/10)*$E$4)/2,2)</f>
        <v>261</v>
      </c>
      <c r="C21" s="35">
        <f>ROUND((($C$10/10)*0.04)/2,2)</f>
        <v>116</v>
      </c>
      <c r="D21" s="11">
        <f>ROUND(($C$10/24)*0.01,2)</f>
        <v>24.17</v>
      </c>
      <c r="E21" s="12">
        <f>ROUND(($C$10/24)*0.01,2)</f>
        <v>24.17</v>
      </c>
      <c r="F21" s="98"/>
    </row>
    <row r="22" spans="1:6" x14ac:dyDescent="0.2">
      <c r="A22" s="67">
        <v>45716</v>
      </c>
      <c r="B22" s="8">
        <f>ROUND((($C$10/10)*$E$4)/2,2)</f>
        <v>261</v>
      </c>
      <c r="C22" s="34">
        <f>ROUND((($C$10/10)*0.04)/2,2)</f>
        <v>116</v>
      </c>
      <c r="D22" s="11">
        <f t="shared" ref="D22:E37" si="3">ROUND(($C$10/24)*0.01,2)</f>
        <v>24.17</v>
      </c>
      <c r="E22" s="12">
        <f t="shared" si="3"/>
        <v>24.17</v>
      </c>
      <c r="F22" s="98"/>
    </row>
    <row r="23" spans="1:6" x14ac:dyDescent="0.2">
      <c r="A23" s="67">
        <v>45730</v>
      </c>
      <c r="B23" s="8">
        <f t="shared" ref="B23:B24" si="4">ROUND((($C$10/10)*$E$4)/2,2)</f>
        <v>261</v>
      </c>
      <c r="C23" s="34">
        <f t="shared" ref="C23:C24" si="5">ROUND((($C$10/10)*0.04)/2,2)</f>
        <v>116</v>
      </c>
      <c r="D23" s="11">
        <f t="shared" si="3"/>
        <v>24.17</v>
      </c>
      <c r="E23" s="12">
        <f t="shared" si="3"/>
        <v>24.17</v>
      </c>
      <c r="F23" s="98"/>
    </row>
    <row r="24" spans="1:6" x14ac:dyDescent="0.2">
      <c r="A24" s="67">
        <v>45747</v>
      </c>
      <c r="B24" s="8">
        <f t="shared" si="4"/>
        <v>261</v>
      </c>
      <c r="C24" s="34">
        <f t="shared" si="5"/>
        <v>116</v>
      </c>
      <c r="D24" s="11">
        <f t="shared" si="3"/>
        <v>24.17</v>
      </c>
      <c r="E24" s="12">
        <f t="shared" si="3"/>
        <v>24.17</v>
      </c>
      <c r="F24" s="98"/>
    </row>
    <row r="25" spans="1:6" ht="15" x14ac:dyDescent="0.2">
      <c r="A25" s="67" t="s">
        <v>28</v>
      </c>
      <c r="B25" s="17">
        <f>ROUND((($C$10/10)*$E$4),2)</f>
        <v>522</v>
      </c>
      <c r="C25" s="35">
        <f>ROUND((($C$10/10)*0.04),2)</f>
        <v>232</v>
      </c>
      <c r="D25" s="15">
        <f>ROUND((($C$10/24)*0.01)/2,2)</f>
        <v>12.08</v>
      </c>
      <c r="E25" s="16">
        <f>ROUND((($C$10/24)*0.01)/2,2)</f>
        <v>12.08</v>
      </c>
      <c r="F25" s="98"/>
    </row>
    <row r="26" spans="1:6" x14ac:dyDescent="0.2">
      <c r="A26" s="67">
        <v>45777</v>
      </c>
      <c r="B26" s="83" t="s">
        <v>13</v>
      </c>
      <c r="C26" s="84"/>
      <c r="D26" s="83" t="s">
        <v>13</v>
      </c>
      <c r="E26" s="85"/>
      <c r="F26" s="98"/>
    </row>
    <row r="27" spans="1:6" x14ac:dyDescent="0.2">
      <c r="A27" s="67">
        <v>45792</v>
      </c>
      <c r="B27" s="83" t="s">
        <v>13</v>
      </c>
      <c r="C27" s="84"/>
      <c r="D27" s="83" t="s">
        <v>13</v>
      </c>
      <c r="E27" s="85"/>
      <c r="F27" s="98"/>
    </row>
    <row r="28" spans="1:6" ht="15" x14ac:dyDescent="0.2">
      <c r="A28" s="67" t="s">
        <v>55</v>
      </c>
      <c r="B28" s="83" t="s">
        <v>13</v>
      </c>
      <c r="C28" s="84"/>
      <c r="D28" s="15">
        <f>ROUND((($C$10/24)*0.01)/2,2)</f>
        <v>12.08</v>
      </c>
      <c r="E28" s="16">
        <f>ROUND((($C$10/24)*0.01)/2,2)</f>
        <v>12.08</v>
      </c>
      <c r="F28" s="98"/>
    </row>
    <row r="29" spans="1:6" x14ac:dyDescent="0.2">
      <c r="A29" s="67">
        <v>45823</v>
      </c>
      <c r="B29" s="8">
        <f t="shared" ref="B29:B38" si="6">ROUND((($C$10/10)*$E$4)/2,2)</f>
        <v>261</v>
      </c>
      <c r="C29" s="34">
        <f t="shared" ref="C29:C38" si="7">ROUND((($C$10/10)*0.04)/2,2)</f>
        <v>116</v>
      </c>
      <c r="D29" s="11">
        <f t="shared" si="3"/>
        <v>24.17</v>
      </c>
      <c r="E29" s="12">
        <f t="shared" si="3"/>
        <v>24.17</v>
      </c>
      <c r="F29" s="98"/>
    </row>
    <row r="30" spans="1:6" x14ac:dyDescent="0.2">
      <c r="A30" s="67">
        <v>45838</v>
      </c>
      <c r="B30" s="8">
        <f t="shared" si="6"/>
        <v>261</v>
      </c>
      <c r="C30" s="34">
        <f t="shared" si="7"/>
        <v>116</v>
      </c>
      <c r="D30" s="11">
        <f t="shared" si="3"/>
        <v>24.17</v>
      </c>
      <c r="E30" s="12">
        <f t="shared" si="3"/>
        <v>24.17</v>
      </c>
      <c r="F30" s="98"/>
    </row>
    <row r="31" spans="1:6" ht="15" x14ac:dyDescent="0.2">
      <c r="A31" s="67" t="s">
        <v>49</v>
      </c>
      <c r="B31" s="90" t="s">
        <v>37</v>
      </c>
      <c r="C31" s="91"/>
      <c r="D31" s="15">
        <f t="shared" si="3"/>
        <v>24.17</v>
      </c>
      <c r="E31" s="16">
        <f t="shared" si="3"/>
        <v>24.17</v>
      </c>
      <c r="F31" s="98"/>
    </row>
    <row r="32" spans="1:6" x14ac:dyDescent="0.2">
      <c r="A32" s="67">
        <v>45869</v>
      </c>
      <c r="B32" s="90" t="s">
        <v>37</v>
      </c>
      <c r="C32" s="91"/>
      <c r="D32" s="15">
        <f t="shared" si="3"/>
        <v>24.17</v>
      </c>
      <c r="E32" s="16">
        <f t="shared" si="3"/>
        <v>24.17</v>
      </c>
      <c r="F32" s="98"/>
    </row>
    <row r="33" spans="1:6" x14ac:dyDescent="0.2">
      <c r="A33" s="67">
        <v>45884</v>
      </c>
      <c r="B33" s="90" t="s">
        <v>37</v>
      </c>
      <c r="C33" s="91"/>
      <c r="D33" s="15">
        <f t="shared" si="3"/>
        <v>24.17</v>
      </c>
      <c r="E33" s="16">
        <f t="shared" si="3"/>
        <v>24.17</v>
      </c>
      <c r="F33" s="98"/>
    </row>
    <row r="34" spans="1:6" ht="13.5" thickBot="1" x14ac:dyDescent="0.25">
      <c r="A34" s="68">
        <v>45900</v>
      </c>
      <c r="B34" s="92" t="s">
        <v>37</v>
      </c>
      <c r="C34" s="93"/>
      <c r="D34" s="52">
        <f t="shared" si="3"/>
        <v>24.17</v>
      </c>
      <c r="E34" s="53">
        <f t="shared" si="3"/>
        <v>24.17</v>
      </c>
      <c r="F34" s="99"/>
    </row>
    <row r="35" spans="1:6" x14ac:dyDescent="0.2">
      <c r="A35" s="66">
        <v>45915</v>
      </c>
      <c r="B35" s="54">
        <f t="shared" si="6"/>
        <v>261</v>
      </c>
      <c r="C35" s="47">
        <f t="shared" si="7"/>
        <v>116</v>
      </c>
      <c r="D35" s="69">
        <f t="shared" si="3"/>
        <v>24.17</v>
      </c>
      <c r="E35" s="70">
        <f t="shared" si="3"/>
        <v>24.17</v>
      </c>
      <c r="F35" s="94" t="s">
        <v>53</v>
      </c>
    </row>
    <row r="36" spans="1:6" x14ac:dyDescent="0.2">
      <c r="A36" s="67">
        <v>45930</v>
      </c>
      <c r="B36" s="8">
        <f t="shared" si="6"/>
        <v>261</v>
      </c>
      <c r="C36" s="34">
        <f t="shared" si="7"/>
        <v>116</v>
      </c>
      <c r="D36" s="11">
        <f t="shared" si="3"/>
        <v>24.17</v>
      </c>
      <c r="E36" s="12">
        <f t="shared" si="3"/>
        <v>24.17</v>
      </c>
      <c r="F36" s="95"/>
    </row>
    <row r="37" spans="1:6" x14ac:dyDescent="0.2">
      <c r="A37" s="67">
        <v>45945</v>
      </c>
      <c r="B37" s="8">
        <f t="shared" si="6"/>
        <v>261</v>
      </c>
      <c r="C37" s="34">
        <f t="shared" si="7"/>
        <v>116</v>
      </c>
      <c r="D37" s="11">
        <f t="shared" si="3"/>
        <v>24.17</v>
      </c>
      <c r="E37" s="12">
        <f t="shared" si="3"/>
        <v>24.17</v>
      </c>
      <c r="F37" s="95"/>
    </row>
    <row r="38" spans="1:6" x14ac:dyDescent="0.2">
      <c r="A38" s="67">
        <v>45961</v>
      </c>
      <c r="B38" s="8">
        <f t="shared" si="6"/>
        <v>261</v>
      </c>
      <c r="C38" s="34">
        <f t="shared" si="7"/>
        <v>116</v>
      </c>
      <c r="D38" s="11">
        <f t="shared" ref="D38:E38" si="8">ROUND(($C$10/24)*0.01,2)</f>
        <v>24.17</v>
      </c>
      <c r="E38" s="12">
        <f t="shared" si="8"/>
        <v>24.17</v>
      </c>
      <c r="F38" s="95"/>
    </row>
    <row r="39" spans="1:6" ht="15.75" thickBot="1" x14ac:dyDescent="0.25">
      <c r="A39" s="68" t="s">
        <v>50</v>
      </c>
      <c r="B39" s="58">
        <f>ROUND((($C$10/10)*$E$4),2)</f>
        <v>522</v>
      </c>
      <c r="C39" s="71">
        <f>ROUND((($C$10/10)*0.04),2)</f>
        <v>232</v>
      </c>
      <c r="D39" s="52">
        <f>ROUND((($C$10/24)*0.01)/2,2)</f>
        <v>12.08</v>
      </c>
      <c r="E39" s="53">
        <f>ROUND((($C$10/24)*0.01)/2,2)</f>
        <v>12.08</v>
      </c>
      <c r="F39" s="96"/>
    </row>
    <row r="42" spans="1:6" ht="13.5" customHeight="1" x14ac:dyDescent="0.2">
      <c r="A42" s="81"/>
      <c r="B42" s="81"/>
      <c r="C42" s="81"/>
      <c r="D42" s="81"/>
      <c r="E42" s="81"/>
    </row>
    <row r="43" spans="1:6" ht="17.25" customHeight="1" x14ac:dyDescent="0.2">
      <c r="A43" s="81"/>
      <c r="B43" s="81"/>
      <c r="C43" s="81"/>
      <c r="D43" s="81"/>
      <c r="E43" s="81"/>
    </row>
    <row r="44" spans="1:6" ht="12.75" customHeight="1" x14ac:dyDescent="0.2">
      <c r="A44" s="81"/>
      <c r="B44" s="81"/>
      <c r="C44" s="81"/>
      <c r="D44" s="81"/>
      <c r="E44" s="81"/>
    </row>
  </sheetData>
  <sheetProtection sheet="1" objects="1" scenarios="1"/>
  <mergeCells count="16">
    <mergeCell ref="A44:E44"/>
    <mergeCell ref="G2:M2"/>
    <mergeCell ref="A11:E11"/>
    <mergeCell ref="B34:C34"/>
    <mergeCell ref="A42:E42"/>
    <mergeCell ref="A43:E43"/>
    <mergeCell ref="B26:C26"/>
    <mergeCell ref="B27:C27"/>
    <mergeCell ref="B28:C28"/>
    <mergeCell ref="D26:E26"/>
    <mergeCell ref="D27:E27"/>
    <mergeCell ref="B31:C31"/>
    <mergeCell ref="B32:C32"/>
    <mergeCell ref="B33:C33"/>
    <mergeCell ref="F13:F34"/>
    <mergeCell ref="F35:F39"/>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61689-320F-4E1F-9CC6-8715677C31EE}">
  <dimension ref="A1:M31"/>
  <sheetViews>
    <sheetView zoomScale="120" zoomScaleNormal="120" workbookViewId="0"/>
  </sheetViews>
  <sheetFormatPr defaultRowHeight="12.75" x14ac:dyDescent="0.2"/>
  <cols>
    <col min="1" max="1" width="18.28515625" customWidth="1"/>
    <col min="2" max="2" width="18.42578125" bestFit="1" customWidth="1"/>
    <col min="3" max="3" width="17.85546875" customWidth="1"/>
    <col min="4" max="4" width="17.5703125" customWidth="1"/>
    <col min="5" max="5" width="18.28515625" customWidth="1"/>
    <col min="7" max="7" width="16" bestFit="1" customWidth="1"/>
    <col min="8" max="8" width="10.42578125" bestFit="1" customWidth="1"/>
  </cols>
  <sheetData>
    <row r="1" spans="1:13" ht="123.75" customHeight="1" x14ac:dyDescent="0.2"/>
    <row r="2" spans="1:13" ht="15.75" x14ac:dyDescent="0.25">
      <c r="A2" s="23" t="s">
        <v>25</v>
      </c>
      <c r="G2" s="80"/>
      <c r="H2" s="80"/>
      <c r="I2" s="80"/>
      <c r="J2" s="80"/>
      <c r="K2" s="80"/>
      <c r="L2" s="80"/>
      <c r="M2" s="80"/>
    </row>
    <row r="3" spans="1:13" x14ac:dyDescent="0.2">
      <c r="E3" s="40" t="s">
        <v>30</v>
      </c>
    </row>
    <row r="4" spans="1:13" x14ac:dyDescent="0.2">
      <c r="A4" s="1" t="s">
        <v>38</v>
      </c>
      <c r="B4" s="2">
        <v>45536</v>
      </c>
      <c r="D4" s="1" t="s">
        <v>2</v>
      </c>
      <c r="E4" s="32">
        <v>0.09</v>
      </c>
    </row>
    <row r="5" spans="1:13" x14ac:dyDescent="0.2">
      <c r="A5" s="1" t="s">
        <v>1</v>
      </c>
      <c r="B5" s="2">
        <v>45575</v>
      </c>
      <c r="D5" s="1"/>
    </row>
    <row r="6" spans="1:13" x14ac:dyDescent="0.2">
      <c r="A6" s="1" t="s">
        <v>3</v>
      </c>
      <c r="B6" s="29" t="s">
        <v>24</v>
      </c>
    </row>
    <row r="7" spans="1:13" x14ac:dyDescent="0.2">
      <c r="A7" s="1" t="s">
        <v>5</v>
      </c>
      <c r="B7" s="2">
        <v>45970</v>
      </c>
    </row>
    <row r="8" spans="1:13" x14ac:dyDescent="0.2">
      <c r="B8" s="25"/>
      <c r="C8" s="25"/>
    </row>
    <row r="9" spans="1:13" x14ac:dyDescent="0.2">
      <c r="A9" s="1" t="s">
        <v>32</v>
      </c>
      <c r="B9" s="24">
        <v>45575</v>
      </c>
      <c r="C9" s="24">
        <v>45667</v>
      </c>
      <c r="G9" s="27"/>
      <c r="H9" s="27"/>
      <c r="I9" s="27"/>
      <c r="J9" s="27"/>
      <c r="K9" s="27"/>
      <c r="L9" s="27"/>
      <c r="M9" s="27"/>
    </row>
    <row r="10" spans="1:13" x14ac:dyDescent="0.2">
      <c r="A10" s="1" t="s">
        <v>6</v>
      </c>
      <c r="B10" s="31">
        <v>55000</v>
      </c>
      <c r="C10" s="31">
        <v>58000</v>
      </c>
      <c r="D10" s="40" t="s">
        <v>31</v>
      </c>
      <c r="H10" s="2"/>
    </row>
    <row r="11" spans="1:13" ht="13.5" thickBot="1" x14ac:dyDescent="0.25">
      <c r="H11" s="2"/>
    </row>
    <row r="12" spans="1:13" ht="41.25" thickBot="1" x14ac:dyDescent="0.25">
      <c r="A12" s="60" t="s">
        <v>7</v>
      </c>
      <c r="B12" s="61" t="s">
        <v>29</v>
      </c>
      <c r="C12" s="62" t="s">
        <v>8</v>
      </c>
      <c r="D12" s="63" t="s">
        <v>9</v>
      </c>
      <c r="E12" s="64" t="s">
        <v>10</v>
      </c>
      <c r="F12" s="65" t="s">
        <v>51</v>
      </c>
    </row>
    <row r="13" spans="1:13" ht="15" x14ac:dyDescent="0.2">
      <c r="A13" s="45" t="s">
        <v>26</v>
      </c>
      <c r="B13" s="54"/>
      <c r="C13" s="55"/>
      <c r="D13" s="48">
        <f>ROUND((($B$10/12)*0.01)/2,2)</f>
        <v>22.92</v>
      </c>
      <c r="E13" s="49">
        <f>ROUND((($B$10/12)*0.01)/2,2)</f>
        <v>22.92</v>
      </c>
      <c r="F13" s="94" t="s">
        <v>52</v>
      </c>
    </row>
    <row r="14" spans="1:13" x14ac:dyDescent="0.2">
      <c r="A14" s="50">
        <v>45625</v>
      </c>
      <c r="B14" s="17">
        <f>ROUND((($B$10/12)*$E$4),2)</f>
        <v>412.5</v>
      </c>
      <c r="C14" s="36">
        <f>ROUND((($B$10/12)*0.04),2)</f>
        <v>183.33</v>
      </c>
      <c r="D14" s="6">
        <f>ROUND(($B$10/12)*0.01,2)</f>
        <v>45.83</v>
      </c>
      <c r="E14" s="7">
        <f>ROUND(($B$10/12)*0.01,2)</f>
        <v>45.83</v>
      </c>
      <c r="F14" s="95"/>
    </row>
    <row r="15" spans="1:13" x14ac:dyDescent="0.2">
      <c r="A15" s="50">
        <v>45657</v>
      </c>
      <c r="B15" s="8">
        <f>ROUND((($B$10/12)*$E$4),2)</f>
        <v>412.5</v>
      </c>
      <c r="C15" s="37">
        <f>ROUND((($B$10/12)*0.04),2)</f>
        <v>183.33</v>
      </c>
      <c r="D15" s="6">
        <f>ROUND(($B$10/12)*0.01,2)</f>
        <v>45.83</v>
      </c>
      <c r="E15" s="7">
        <f>ROUND(($B$10/12)*0.01,2)</f>
        <v>45.83</v>
      </c>
      <c r="F15" s="95"/>
    </row>
    <row r="16" spans="1:13" x14ac:dyDescent="0.2">
      <c r="A16" s="50">
        <v>45688</v>
      </c>
      <c r="B16" s="8">
        <f>ROUND((($B$10/12)*$E$4),2)</f>
        <v>412.5</v>
      </c>
      <c r="C16" s="37">
        <f>ROUND((($B$10/12)*0.04),2)</f>
        <v>183.33</v>
      </c>
      <c r="D16" s="15">
        <f>ROUND(($C$10/12)*0.01,2)</f>
        <v>48.33</v>
      </c>
      <c r="E16" s="16">
        <f t="shared" ref="E16:E25" si="0">ROUND(($C$10/12)*0.01,2)</f>
        <v>48.33</v>
      </c>
      <c r="F16" s="95"/>
    </row>
    <row r="17" spans="1:6" ht="15" x14ac:dyDescent="0.2">
      <c r="A17" s="50" t="s">
        <v>34</v>
      </c>
      <c r="B17" s="17">
        <f>ROUND((($C$10/12)*$E$4),2)</f>
        <v>435</v>
      </c>
      <c r="C17" s="36">
        <f>ROUND((($C$10/12)*0.04),2)</f>
        <v>193.33</v>
      </c>
      <c r="D17" s="6">
        <f t="shared" ref="D17:D25" si="1">ROUND(($C$10/12)*0.01,2)</f>
        <v>48.33</v>
      </c>
      <c r="E17" s="7">
        <f t="shared" si="0"/>
        <v>48.33</v>
      </c>
      <c r="F17" s="95"/>
    </row>
    <row r="18" spans="1:6" x14ac:dyDescent="0.2">
      <c r="A18" s="50">
        <v>45747</v>
      </c>
      <c r="B18" s="13">
        <f t="shared" ref="B18:B21" si="2">ROUND((($C$10/12)*$E$4),2)</f>
        <v>435</v>
      </c>
      <c r="C18" s="44">
        <f>ROUND((($C$10/12)*0.04),2)</f>
        <v>193.33</v>
      </c>
      <c r="D18" s="6">
        <f t="shared" si="1"/>
        <v>48.33</v>
      </c>
      <c r="E18" s="7">
        <f t="shared" si="0"/>
        <v>48.33</v>
      </c>
      <c r="F18" s="95"/>
    </row>
    <row r="19" spans="1:6" ht="15" x14ac:dyDescent="0.2">
      <c r="A19" s="50" t="s">
        <v>36</v>
      </c>
      <c r="B19" s="17">
        <f t="shared" si="2"/>
        <v>435</v>
      </c>
      <c r="C19" s="36">
        <f>ROUND((($C$10/12)*0.04),2)</f>
        <v>193.33</v>
      </c>
      <c r="D19" s="17">
        <f>ROUND((($C$10/12)*0.01)/4,2)</f>
        <v>12.08</v>
      </c>
      <c r="E19" s="26">
        <f>ROUND((($C$10/12)*0.01)/4,2)</f>
        <v>12.08</v>
      </c>
      <c r="F19" s="95"/>
    </row>
    <row r="20" spans="1:6" ht="15" x14ac:dyDescent="0.2">
      <c r="A20" s="50" t="s">
        <v>35</v>
      </c>
      <c r="B20" s="83" t="s">
        <v>13</v>
      </c>
      <c r="C20" s="85"/>
      <c r="D20" s="17">
        <f>ROUND((($C$10/12)*0.01)/4,2)</f>
        <v>12.08</v>
      </c>
      <c r="E20" s="26">
        <f>ROUND((($C$10/12)*0.01)/4,2)</f>
        <v>12.08</v>
      </c>
      <c r="F20" s="95"/>
    </row>
    <row r="21" spans="1:6" x14ac:dyDescent="0.2">
      <c r="A21" s="50">
        <v>45838</v>
      </c>
      <c r="B21" s="13">
        <f t="shared" si="2"/>
        <v>435</v>
      </c>
      <c r="C21" s="44">
        <f>ROUND((($C$10/12)*0.04),2)</f>
        <v>193.33</v>
      </c>
      <c r="D21" s="6">
        <f t="shared" si="1"/>
        <v>48.33</v>
      </c>
      <c r="E21" s="7">
        <f t="shared" si="0"/>
        <v>48.33</v>
      </c>
      <c r="F21" s="95"/>
    </row>
    <row r="22" spans="1:6" ht="15" x14ac:dyDescent="0.2">
      <c r="A22" s="50" t="s">
        <v>46</v>
      </c>
      <c r="B22" s="17">
        <f>(((ROUND((($B$10/10)*$E$4),2) - ROUND((($B$10/12)*$E$4),2))*3)+((ROUND((($C$10/10)*$E$4),2) - ROUND((($C$10/12)*$E$4),2))*4))/2</f>
        <v>297.75</v>
      </c>
      <c r="C22" s="36">
        <f>(((ROUND((($B$10/10)*0.04),2) - ROUND((($B$10/12)*0.04),2))*3)+((ROUND((($C$10/10)*0.04),2) - ROUND((($C$10/12)*0.04),2))*4))/2</f>
        <v>132.34499999999997</v>
      </c>
      <c r="D22" s="17">
        <f t="shared" si="1"/>
        <v>48.33</v>
      </c>
      <c r="E22" s="26">
        <f t="shared" si="0"/>
        <v>48.33</v>
      </c>
      <c r="F22" s="95"/>
    </row>
    <row r="23" spans="1:6" ht="15.75" thickBot="1" x14ac:dyDescent="0.25">
      <c r="A23" s="51" t="s">
        <v>47</v>
      </c>
      <c r="B23" s="58">
        <f>(((ROUND((($B$10/10)*$E$4),2) - ROUND((($B$10/12)*$E$4),2))*3)+((ROUND((($C$10/10)*$E$4),2) - ROUND((($C$10/12)*$E$4),2))*4))/2</f>
        <v>297.75</v>
      </c>
      <c r="C23" s="59">
        <f>(((ROUND((($B$10/10)*0.04),2) - ROUND((($B$10/12)*0.04),2))*3)+((ROUND((($C$10/10)*0.04),2) - ROUND((($C$10/12)*0.04),2))*4))/2</f>
        <v>132.34499999999997</v>
      </c>
      <c r="D23" s="58">
        <f t="shared" si="1"/>
        <v>48.33</v>
      </c>
      <c r="E23" s="72">
        <f t="shared" si="0"/>
        <v>48.33</v>
      </c>
      <c r="F23" s="96"/>
    </row>
    <row r="24" spans="1:6" x14ac:dyDescent="0.2">
      <c r="A24" s="45">
        <v>45930</v>
      </c>
      <c r="B24" s="73">
        <f t="shared" ref="B24:B25" si="3">ROUND((($C$10/12)*$E$4),2)</f>
        <v>435</v>
      </c>
      <c r="C24" s="74">
        <f>ROUND((($C$10/12)*0.04),2)</f>
        <v>193.33</v>
      </c>
      <c r="D24" s="56">
        <f t="shared" si="1"/>
        <v>48.33</v>
      </c>
      <c r="E24" s="57">
        <f t="shared" si="0"/>
        <v>48.33</v>
      </c>
      <c r="F24" s="94" t="s">
        <v>53</v>
      </c>
    </row>
    <row r="25" spans="1:6" x14ac:dyDescent="0.2">
      <c r="A25" s="50">
        <v>45961</v>
      </c>
      <c r="B25" s="13">
        <f t="shared" si="3"/>
        <v>435</v>
      </c>
      <c r="C25" s="44">
        <f>ROUND((($C$10/12)*0.04),2)</f>
        <v>193.33</v>
      </c>
      <c r="D25" s="6">
        <f t="shared" si="1"/>
        <v>48.33</v>
      </c>
      <c r="E25" s="7">
        <f t="shared" si="0"/>
        <v>48.33</v>
      </c>
      <c r="F25" s="95"/>
    </row>
    <row r="26" spans="1:6" ht="15.75" thickBot="1" x14ac:dyDescent="0.25">
      <c r="A26" s="51" t="s">
        <v>48</v>
      </c>
      <c r="B26" s="58">
        <f>ROUND((($C$10/12)*$E$4),2)+261</f>
        <v>696</v>
      </c>
      <c r="C26" s="59">
        <f>ROUND((($C$10/12)*0.04),2)+116</f>
        <v>309.33000000000004</v>
      </c>
      <c r="D26" s="52">
        <f>ROUND((($C$10/12)*0.01)/2,2)</f>
        <v>24.17</v>
      </c>
      <c r="E26" s="53">
        <f>ROUND((($C$10/12)*0.01)/2,2)</f>
        <v>24.17</v>
      </c>
      <c r="F26" s="96"/>
    </row>
    <row r="28" spans="1:6" ht="47.25" customHeight="1" x14ac:dyDescent="0.2">
      <c r="A28" s="42"/>
      <c r="B28" s="42"/>
      <c r="C28" s="42"/>
      <c r="D28" s="42"/>
      <c r="E28" s="42"/>
    </row>
    <row r="29" spans="1:6" ht="37.5" customHeight="1" x14ac:dyDescent="0.2">
      <c r="A29" s="42"/>
      <c r="B29" s="42"/>
      <c r="C29" s="42"/>
      <c r="D29" s="42"/>
      <c r="E29" s="42"/>
    </row>
    <row r="30" spans="1:6" ht="48" customHeight="1" x14ac:dyDescent="0.2">
      <c r="A30" s="42"/>
      <c r="B30" s="42"/>
      <c r="C30" s="42"/>
      <c r="D30" s="42"/>
      <c r="E30" s="42"/>
    </row>
    <row r="31" spans="1:6" ht="44.25" customHeight="1" x14ac:dyDescent="0.2">
      <c r="A31" s="43"/>
      <c r="B31" s="43"/>
      <c r="C31" s="43"/>
      <c r="D31" s="43"/>
      <c r="E31" s="43"/>
    </row>
  </sheetData>
  <sheetProtection sheet="1" objects="1" scenarios="1"/>
  <mergeCells count="4">
    <mergeCell ref="G2:M2"/>
    <mergeCell ref="B20:C20"/>
    <mergeCell ref="F13:F23"/>
    <mergeCell ref="F24:F26"/>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24 Pays</vt:lpstr>
      <vt:lpstr>26 Pays</vt:lpstr>
      <vt:lpstr>10 Month Contract (12 pays)</vt:lpstr>
      <vt:lpstr>10 Month Contract (24 pays)</vt:lpstr>
      <vt:lpstr>10-12 Contract</vt:lpstr>
      <vt:lpstr>'10 Month Contract (12 pays)'!Print_Area</vt:lpstr>
      <vt:lpstr>'10 Month Contract (24 pays)'!Print_Area</vt:lpstr>
      <vt:lpstr>'24 Pays'!Print_Area</vt:lpstr>
      <vt:lpstr>'26 Pays'!Print_Area</vt:lpstr>
    </vt:vector>
  </TitlesOfParts>
  <Manager/>
  <Company>Virginia Retirement System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VRS</dc:creator>
  <cp:keywords/>
  <dc:description/>
  <cp:lastModifiedBy>Virginia Sowers</cp:lastModifiedBy>
  <cp:revision/>
  <cp:lastPrinted>2023-11-17T16:57:57Z</cp:lastPrinted>
  <dcterms:created xsi:type="dcterms:W3CDTF">2023-06-09T13:07:19Z</dcterms:created>
  <dcterms:modified xsi:type="dcterms:W3CDTF">2024-01-23T19:03:09Z</dcterms:modified>
  <cp:category/>
  <cp:contentStatus/>
</cp:coreProperties>
</file>