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1287EB99-E0D9-4D96-B8F0-0114A0BCC7A7}" xr6:coauthVersionLast="47" xr6:coauthVersionMax="47" xr10:uidLastSave="{1ED3EF55-EBC6-402A-BDCD-6ED16110AC38}"/>
  <bookViews>
    <workbookView xWindow="-108" yWindow="-108" windowWidth="23256" windowHeight="13896" xr2:uid="{D4B52F1D-98B5-4E25-8985-2FD540A93931}"/>
  </bookViews>
  <sheets>
    <sheet name="Website" sheetId="1" r:id="rId1"/>
  </sheets>
  <definedNames>
    <definedName name="_xlnm._FilterDatabase" localSheetId="0" hidden="1">Website!$D$10:$I$316</definedName>
    <definedName name="_xlnm.Print_Area" localSheetId="0">Website!$A$11:$K$318</definedName>
    <definedName name="_xlnm.Print_Titles" localSheetId="0">Website!$1:$10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4" i="1" l="1"/>
  <c r="H313" i="1"/>
  <c r="I313" i="1" s="1"/>
  <c r="F313" i="1"/>
  <c r="I312" i="1"/>
  <c r="H312" i="1"/>
  <c r="F312" i="1"/>
  <c r="I311" i="1"/>
  <c r="H311" i="1"/>
  <c r="F311" i="1"/>
  <c r="H310" i="1"/>
  <c r="F310" i="1"/>
  <c r="H309" i="1"/>
  <c r="I309" i="1" s="1"/>
  <c r="F309" i="1"/>
  <c r="I308" i="1"/>
  <c r="H308" i="1"/>
  <c r="F308" i="1"/>
  <c r="I307" i="1"/>
  <c r="H307" i="1"/>
  <c r="F307" i="1"/>
  <c r="H306" i="1"/>
  <c r="F306" i="1"/>
  <c r="H305" i="1"/>
  <c r="I305" i="1" s="1"/>
  <c r="F305" i="1"/>
  <c r="I304" i="1"/>
  <c r="H304" i="1"/>
  <c r="F304" i="1"/>
  <c r="I303" i="1"/>
  <c r="H303" i="1"/>
  <c r="F303" i="1"/>
  <c r="H302" i="1"/>
  <c r="F302" i="1"/>
  <c r="H301" i="1"/>
  <c r="I301" i="1" s="1"/>
  <c r="F301" i="1"/>
  <c r="I300" i="1"/>
  <c r="H300" i="1"/>
  <c r="F300" i="1"/>
  <c r="I299" i="1"/>
  <c r="H299" i="1"/>
  <c r="F299" i="1"/>
  <c r="H298" i="1"/>
  <c r="F298" i="1"/>
  <c r="H297" i="1"/>
  <c r="I297" i="1" s="1"/>
  <c r="F297" i="1"/>
  <c r="I296" i="1"/>
  <c r="H296" i="1"/>
  <c r="F296" i="1"/>
  <c r="I295" i="1"/>
  <c r="H295" i="1"/>
  <c r="F295" i="1"/>
  <c r="H294" i="1"/>
  <c r="I294" i="1" s="1"/>
  <c r="F294" i="1"/>
  <c r="H293" i="1"/>
  <c r="I293" i="1" s="1"/>
  <c r="F293" i="1"/>
  <c r="I292" i="1"/>
  <c r="H292" i="1"/>
  <c r="F292" i="1"/>
  <c r="I291" i="1"/>
  <c r="H291" i="1"/>
  <c r="F291" i="1"/>
  <c r="H290" i="1"/>
  <c r="F290" i="1"/>
  <c r="H289" i="1"/>
  <c r="F289" i="1"/>
  <c r="I288" i="1"/>
  <c r="H288" i="1"/>
  <c r="F288" i="1"/>
  <c r="I287" i="1"/>
  <c r="H287" i="1"/>
  <c r="F287" i="1"/>
  <c r="H286" i="1"/>
  <c r="F286" i="1"/>
  <c r="H285" i="1"/>
  <c r="I285" i="1" s="1"/>
  <c r="F285" i="1"/>
  <c r="I284" i="1"/>
  <c r="H284" i="1"/>
  <c r="F284" i="1"/>
  <c r="I283" i="1"/>
  <c r="H283" i="1"/>
  <c r="F283" i="1"/>
  <c r="H282" i="1"/>
  <c r="F282" i="1"/>
  <c r="H281" i="1"/>
  <c r="F281" i="1"/>
  <c r="I280" i="1"/>
  <c r="H280" i="1"/>
  <c r="F280" i="1"/>
  <c r="I279" i="1"/>
  <c r="H279" i="1"/>
  <c r="F279" i="1"/>
  <c r="H278" i="1"/>
  <c r="F278" i="1"/>
  <c r="H277" i="1"/>
  <c r="I277" i="1" s="1"/>
  <c r="F277" i="1"/>
  <c r="I276" i="1"/>
  <c r="H276" i="1"/>
  <c r="F276" i="1"/>
  <c r="I275" i="1"/>
  <c r="H275" i="1"/>
  <c r="F275" i="1"/>
  <c r="H274" i="1"/>
  <c r="F274" i="1"/>
  <c r="H273" i="1"/>
  <c r="I273" i="1" s="1"/>
  <c r="F273" i="1"/>
  <c r="I272" i="1"/>
  <c r="H272" i="1"/>
  <c r="F272" i="1"/>
  <c r="I271" i="1"/>
  <c r="H271" i="1"/>
  <c r="F271" i="1"/>
  <c r="H270" i="1"/>
  <c r="I270" i="1" s="1"/>
  <c r="F270" i="1"/>
  <c r="H269" i="1"/>
  <c r="I269" i="1" s="1"/>
  <c r="F269" i="1"/>
  <c r="I268" i="1"/>
  <c r="H268" i="1"/>
  <c r="F268" i="1"/>
  <c r="I267" i="1"/>
  <c r="H267" i="1"/>
  <c r="F267" i="1"/>
  <c r="H266" i="1"/>
  <c r="F266" i="1"/>
  <c r="I265" i="1"/>
  <c r="H265" i="1"/>
  <c r="F265" i="1"/>
  <c r="I264" i="1"/>
  <c r="H264" i="1"/>
  <c r="F264" i="1"/>
  <c r="I263" i="1"/>
  <c r="H263" i="1"/>
  <c r="F263" i="1"/>
  <c r="H262" i="1"/>
  <c r="F262" i="1"/>
  <c r="H261" i="1"/>
  <c r="F261" i="1"/>
  <c r="I260" i="1"/>
  <c r="H260" i="1"/>
  <c r="F260" i="1"/>
  <c r="I259" i="1"/>
  <c r="H259" i="1"/>
  <c r="F259" i="1"/>
  <c r="H258" i="1"/>
  <c r="F258" i="1"/>
  <c r="H257" i="1"/>
  <c r="I257" i="1" s="1"/>
  <c r="F257" i="1"/>
  <c r="I256" i="1"/>
  <c r="H256" i="1"/>
  <c r="F256" i="1"/>
  <c r="I255" i="1"/>
  <c r="H255" i="1"/>
  <c r="F255" i="1"/>
  <c r="H254" i="1"/>
  <c r="F254" i="1"/>
  <c r="H253" i="1"/>
  <c r="I253" i="1" s="1"/>
  <c r="F253" i="1"/>
  <c r="I252" i="1"/>
  <c r="H252" i="1"/>
  <c r="F252" i="1"/>
  <c r="I251" i="1"/>
  <c r="H251" i="1"/>
  <c r="F251" i="1"/>
  <c r="H250" i="1"/>
  <c r="F250" i="1"/>
  <c r="H249" i="1"/>
  <c r="I249" i="1" s="1"/>
  <c r="F249" i="1"/>
  <c r="I248" i="1"/>
  <c r="H248" i="1"/>
  <c r="F248" i="1"/>
  <c r="I247" i="1"/>
  <c r="H247" i="1"/>
  <c r="F247" i="1"/>
  <c r="H246" i="1"/>
  <c r="F246" i="1"/>
  <c r="H245" i="1"/>
  <c r="F245" i="1"/>
  <c r="D243" i="1"/>
  <c r="H242" i="1"/>
  <c r="F242" i="1"/>
  <c r="I242" i="1" s="1"/>
  <c r="H241" i="1"/>
  <c r="I241" i="1" s="1"/>
  <c r="F241" i="1"/>
  <c r="H240" i="1"/>
  <c r="F240" i="1"/>
  <c r="H239" i="1"/>
  <c r="I239" i="1" s="1"/>
  <c r="F239" i="1"/>
  <c r="H238" i="1"/>
  <c r="F238" i="1"/>
  <c r="I238" i="1" s="1"/>
  <c r="H237" i="1"/>
  <c r="I237" i="1" s="1"/>
  <c r="F237" i="1"/>
  <c r="H236" i="1"/>
  <c r="I236" i="1" s="1"/>
  <c r="F236" i="1"/>
  <c r="H235" i="1"/>
  <c r="I235" i="1" s="1"/>
  <c r="F235" i="1"/>
  <c r="H234" i="1"/>
  <c r="F234" i="1"/>
  <c r="I234" i="1" s="1"/>
  <c r="H233" i="1"/>
  <c r="I233" i="1" s="1"/>
  <c r="F233" i="1"/>
  <c r="H232" i="1"/>
  <c r="I232" i="1" s="1"/>
  <c r="F232" i="1"/>
  <c r="H231" i="1"/>
  <c r="I231" i="1" s="1"/>
  <c r="F231" i="1"/>
  <c r="H230" i="1"/>
  <c r="F230" i="1"/>
  <c r="I230" i="1" s="1"/>
  <c r="H229" i="1"/>
  <c r="I229" i="1" s="1"/>
  <c r="F229" i="1"/>
  <c r="H228" i="1"/>
  <c r="I228" i="1" s="1"/>
  <c r="F228" i="1"/>
  <c r="H227" i="1"/>
  <c r="I227" i="1" s="1"/>
  <c r="F227" i="1"/>
  <c r="H226" i="1"/>
  <c r="F226" i="1"/>
  <c r="I226" i="1" s="1"/>
  <c r="H225" i="1"/>
  <c r="I225" i="1" s="1"/>
  <c r="F225" i="1"/>
  <c r="I224" i="1"/>
  <c r="H224" i="1"/>
  <c r="F224" i="1"/>
  <c r="H223" i="1"/>
  <c r="I223" i="1" s="1"/>
  <c r="F223" i="1"/>
  <c r="H222" i="1"/>
  <c r="F222" i="1"/>
  <c r="I222" i="1" s="1"/>
  <c r="H221" i="1"/>
  <c r="I221" i="1" s="1"/>
  <c r="F221" i="1"/>
  <c r="H220" i="1"/>
  <c r="I220" i="1" s="1"/>
  <c r="F220" i="1"/>
  <c r="H219" i="1"/>
  <c r="I219" i="1" s="1"/>
  <c r="F219" i="1"/>
  <c r="H218" i="1"/>
  <c r="I218" i="1" s="1"/>
  <c r="F218" i="1"/>
  <c r="H217" i="1"/>
  <c r="F217" i="1"/>
  <c r="H216" i="1"/>
  <c r="I216" i="1" s="1"/>
  <c r="F216" i="1"/>
  <c r="H215" i="1"/>
  <c r="I215" i="1" s="1"/>
  <c r="F215" i="1"/>
  <c r="H214" i="1"/>
  <c r="I214" i="1" s="1"/>
  <c r="F214" i="1"/>
  <c r="H213" i="1"/>
  <c r="I213" i="1" s="1"/>
  <c r="F213" i="1"/>
  <c r="H212" i="1"/>
  <c r="F212" i="1"/>
  <c r="H211" i="1"/>
  <c r="I211" i="1" s="1"/>
  <c r="F211" i="1"/>
  <c r="H210" i="1"/>
  <c r="I210" i="1" s="1"/>
  <c r="F210" i="1"/>
  <c r="H209" i="1"/>
  <c r="I209" i="1" s="1"/>
  <c r="F209" i="1"/>
  <c r="H208" i="1"/>
  <c r="I208" i="1" s="1"/>
  <c r="F208" i="1"/>
  <c r="H207" i="1"/>
  <c r="I207" i="1" s="1"/>
  <c r="F207" i="1"/>
  <c r="H206" i="1"/>
  <c r="I206" i="1" s="1"/>
  <c r="F206" i="1"/>
  <c r="H205" i="1"/>
  <c r="I205" i="1" s="1"/>
  <c r="F205" i="1"/>
  <c r="H204" i="1"/>
  <c r="I204" i="1" s="1"/>
  <c r="F204" i="1"/>
  <c r="H203" i="1"/>
  <c r="I203" i="1" s="1"/>
  <c r="F203" i="1"/>
  <c r="H202" i="1"/>
  <c r="I202" i="1" s="1"/>
  <c r="F202" i="1"/>
  <c r="H201" i="1"/>
  <c r="F201" i="1"/>
  <c r="H200" i="1"/>
  <c r="I200" i="1" s="1"/>
  <c r="F200" i="1"/>
  <c r="H199" i="1"/>
  <c r="I199" i="1" s="1"/>
  <c r="F199" i="1"/>
  <c r="H198" i="1"/>
  <c r="I198" i="1" s="1"/>
  <c r="F198" i="1"/>
  <c r="H197" i="1"/>
  <c r="I197" i="1" s="1"/>
  <c r="F197" i="1"/>
  <c r="H196" i="1"/>
  <c r="I196" i="1" s="1"/>
  <c r="F196" i="1"/>
  <c r="H195" i="1"/>
  <c r="I195" i="1" s="1"/>
  <c r="F195" i="1"/>
  <c r="H194" i="1"/>
  <c r="I194" i="1" s="1"/>
  <c r="F194" i="1"/>
  <c r="H193" i="1"/>
  <c r="I193" i="1" s="1"/>
  <c r="F193" i="1"/>
  <c r="H192" i="1"/>
  <c r="I192" i="1" s="1"/>
  <c r="F192" i="1"/>
  <c r="H191" i="1"/>
  <c r="I191" i="1" s="1"/>
  <c r="F191" i="1"/>
  <c r="H190" i="1"/>
  <c r="I190" i="1" s="1"/>
  <c r="F190" i="1"/>
  <c r="H189" i="1"/>
  <c r="I189" i="1" s="1"/>
  <c r="F189" i="1"/>
  <c r="H188" i="1"/>
  <c r="I188" i="1" s="1"/>
  <c r="F188" i="1"/>
  <c r="H187" i="1"/>
  <c r="I187" i="1" s="1"/>
  <c r="F187" i="1"/>
  <c r="H186" i="1"/>
  <c r="I186" i="1" s="1"/>
  <c r="F186" i="1"/>
  <c r="H185" i="1"/>
  <c r="I185" i="1" s="1"/>
  <c r="F185" i="1"/>
  <c r="H184" i="1"/>
  <c r="I184" i="1" s="1"/>
  <c r="F184" i="1"/>
  <c r="H183" i="1"/>
  <c r="I183" i="1" s="1"/>
  <c r="F183" i="1"/>
  <c r="H182" i="1"/>
  <c r="I182" i="1" s="1"/>
  <c r="F182" i="1"/>
  <c r="H181" i="1"/>
  <c r="I181" i="1" s="1"/>
  <c r="F181" i="1"/>
  <c r="H180" i="1"/>
  <c r="I180" i="1" s="1"/>
  <c r="F180" i="1"/>
  <c r="H179" i="1"/>
  <c r="I179" i="1" s="1"/>
  <c r="F179" i="1"/>
  <c r="H178" i="1"/>
  <c r="I178" i="1" s="1"/>
  <c r="F178" i="1"/>
  <c r="H177" i="1"/>
  <c r="I177" i="1" s="1"/>
  <c r="F177" i="1"/>
  <c r="H176" i="1"/>
  <c r="I176" i="1" s="1"/>
  <c r="F176" i="1"/>
  <c r="H175" i="1"/>
  <c r="I175" i="1" s="1"/>
  <c r="F175" i="1"/>
  <c r="H174" i="1"/>
  <c r="I174" i="1" s="1"/>
  <c r="F174" i="1"/>
  <c r="H173" i="1"/>
  <c r="I173" i="1" s="1"/>
  <c r="F173" i="1"/>
  <c r="H172" i="1"/>
  <c r="I172" i="1" s="1"/>
  <c r="F172" i="1"/>
  <c r="H171" i="1"/>
  <c r="I171" i="1" s="1"/>
  <c r="F171" i="1"/>
  <c r="H170" i="1"/>
  <c r="I170" i="1" s="1"/>
  <c r="F170" i="1"/>
  <c r="H169" i="1"/>
  <c r="I169" i="1" s="1"/>
  <c r="F169" i="1"/>
  <c r="H168" i="1"/>
  <c r="I168" i="1" s="1"/>
  <c r="F168" i="1"/>
  <c r="H167" i="1"/>
  <c r="I167" i="1" s="1"/>
  <c r="F167" i="1"/>
  <c r="H166" i="1"/>
  <c r="I166" i="1" s="1"/>
  <c r="F166" i="1"/>
  <c r="H165" i="1"/>
  <c r="I165" i="1" s="1"/>
  <c r="F165" i="1"/>
  <c r="H164" i="1"/>
  <c r="I164" i="1" s="1"/>
  <c r="F164" i="1"/>
  <c r="H163" i="1"/>
  <c r="I163" i="1" s="1"/>
  <c r="F163" i="1"/>
  <c r="H162" i="1"/>
  <c r="I162" i="1" s="1"/>
  <c r="F162" i="1"/>
  <c r="H161" i="1"/>
  <c r="I161" i="1" s="1"/>
  <c r="F161" i="1"/>
  <c r="H160" i="1"/>
  <c r="I160" i="1" s="1"/>
  <c r="F160" i="1"/>
  <c r="H159" i="1"/>
  <c r="I159" i="1" s="1"/>
  <c r="F159" i="1"/>
  <c r="H158" i="1"/>
  <c r="I158" i="1" s="1"/>
  <c r="F158" i="1"/>
  <c r="H157" i="1"/>
  <c r="I157" i="1" s="1"/>
  <c r="F157" i="1"/>
  <c r="H156" i="1"/>
  <c r="I156" i="1" s="1"/>
  <c r="F156" i="1"/>
  <c r="H155" i="1"/>
  <c r="I155" i="1" s="1"/>
  <c r="F155" i="1"/>
  <c r="H154" i="1"/>
  <c r="I154" i="1" s="1"/>
  <c r="F154" i="1"/>
  <c r="H153" i="1"/>
  <c r="I153" i="1" s="1"/>
  <c r="F153" i="1"/>
  <c r="H152" i="1"/>
  <c r="I152" i="1" s="1"/>
  <c r="F152" i="1"/>
  <c r="H151" i="1"/>
  <c r="I151" i="1" s="1"/>
  <c r="F151" i="1"/>
  <c r="H150" i="1"/>
  <c r="I150" i="1" s="1"/>
  <c r="F150" i="1"/>
  <c r="H149" i="1"/>
  <c r="I149" i="1" s="1"/>
  <c r="F149" i="1"/>
  <c r="H148" i="1"/>
  <c r="I148" i="1" s="1"/>
  <c r="F148" i="1"/>
  <c r="H147" i="1"/>
  <c r="I147" i="1" s="1"/>
  <c r="F147" i="1"/>
  <c r="H146" i="1"/>
  <c r="I146" i="1" s="1"/>
  <c r="F146" i="1"/>
  <c r="H145" i="1"/>
  <c r="F145" i="1"/>
  <c r="H144" i="1"/>
  <c r="I144" i="1" s="1"/>
  <c r="F144" i="1"/>
  <c r="H143" i="1"/>
  <c r="I143" i="1" s="1"/>
  <c r="F143" i="1"/>
  <c r="H142" i="1"/>
  <c r="I142" i="1" s="1"/>
  <c r="F142" i="1"/>
  <c r="H141" i="1"/>
  <c r="I141" i="1" s="1"/>
  <c r="F141" i="1"/>
  <c r="H140" i="1"/>
  <c r="F140" i="1"/>
  <c r="H139" i="1"/>
  <c r="I139" i="1" s="1"/>
  <c r="F139" i="1"/>
  <c r="H138" i="1"/>
  <c r="I138" i="1" s="1"/>
  <c r="F138" i="1"/>
  <c r="H137" i="1"/>
  <c r="I137" i="1" s="1"/>
  <c r="F137" i="1"/>
  <c r="H136" i="1"/>
  <c r="I136" i="1" s="1"/>
  <c r="F136" i="1"/>
  <c r="H135" i="1"/>
  <c r="I135" i="1" s="1"/>
  <c r="F135" i="1"/>
  <c r="H134" i="1"/>
  <c r="I134" i="1" s="1"/>
  <c r="F134" i="1"/>
  <c r="H133" i="1"/>
  <c r="I133" i="1" s="1"/>
  <c r="F133" i="1"/>
  <c r="H132" i="1"/>
  <c r="I132" i="1" s="1"/>
  <c r="F132" i="1"/>
  <c r="H131" i="1"/>
  <c r="I131" i="1" s="1"/>
  <c r="F131" i="1"/>
  <c r="H130" i="1"/>
  <c r="I130" i="1" s="1"/>
  <c r="F130" i="1"/>
  <c r="H129" i="1"/>
  <c r="F129" i="1"/>
  <c r="H128" i="1"/>
  <c r="I128" i="1" s="1"/>
  <c r="F128" i="1"/>
  <c r="H127" i="1"/>
  <c r="I127" i="1" s="1"/>
  <c r="F127" i="1"/>
  <c r="H126" i="1"/>
  <c r="I126" i="1" s="1"/>
  <c r="F126" i="1"/>
  <c r="H125" i="1"/>
  <c r="I125" i="1" s="1"/>
  <c r="F125" i="1"/>
  <c r="H124" i="1"/>
  <c r="F124" i="1"/>
  <c r="H123" i="1"/>
  <c r="I123" i="1" s="1"/>
  <c r="F123" i="1"/>
  <c r="H122" i="1"/>
  <c r="I122" i="1" s="1"/>
  <c r="F122" i="1"/>
  <c r="H121" i="1"/>
  <c r="I121" i="1" s="1"/>
  <c r="F121" i="1"/>
  <c r="H120" i="1"/>
  <c r="I120" i="1" s="1"/>
  <c r="F120" i="1"/>
  <c r="H119" i="1"/>
  <c r="I119" i="1" s="1"/>
  <c r="F119" i="1"/>
  <c r="H118" i="1"/>
  <c r="I118" i="1" s="1"/>
  <c r="F118" i="1"/>
  <c r="H117" i="1"/>
  <c r="I117" i="1" s="1"/>
  <c r="F117" i="1"/>
  <c r="H116" i="1"/>
  <c r="I116" i="1" s="1"/>
  <c r="F116" i="1"/>
  <c r="H115" i="1"/>
  <c r="I115" i="1" s="1"/>
  <c r="F115" i="1"/>
  <c r="H114" i="1"/>
  <c r="I114" i="1" s="1"/>
  <c r="F114" i="1"/>
  <c r="H113" i="1"/>
  <c r="F113" i="1"/>
  <c r="H112" i="1"/>
  <c r="I112" i="1" s="1"/>
  <c r="F112" i="1"/>
  <c r="H111" i="1"/>
  <c r="I111" i="1" s="1"/>
  <c r="F111" i="1"/>
  <c r="H110" i="1"/>
  <c r="I110" i="1" s="1"/>
  <c r="F110" i="1"/>
  <c r="H109" i="1"/>
  <c r="I109" i="1" s="1"/>
  <c r="F109" i="1"/>
  <c r="H108" i="1"/>
  <c r="F108" i="1"/>
  <c r="H107" i="1"/>
  <c r="I107" i="1" s="1"/>
  <c r="F107" i="1"/>
  <c r="H106" i="1"/>
  <c r="I106" i="1" s="1"/>
  <c r="F106" i="1"/>
  <c r="H105" i="1"/>
  <c r="I105" i="1" s="1"/>
  <c r="F105" i="1"/>
  <c r="H104" i="1"/>
  <c r="I104" i="1" s="1"/>
  <c r="F104" i="1"/>
  <c r="H103" i="1"/>
  <c r="I103" i="1" s="1"/>
  <c r="F103" i="1"/>
  <c r="H102" i="1"/>
  <c r="I102" i="1" s="1"/>
  <c r="F102" i="1"/>
  <c r="H101" i="1"/>
  <c r="I101" i="1" s="1"/>
  <c r="F101" i="1"/>
  <c r="H100" i="1"/>
  <c r="I100" i="1" s="1"/>
  <c r="F100" i="1"/>
  <c r="H99" i="1"/>
  <c r="I99" i="1" s="1"/>
  <c r="F99" i="1"/>
  <c r="H98" i="1"/>
  <c r="I98" i="1" s="1"/>
  <c r="F98" i="1"/>
  <c r="H97" i="1"/>
  <c r="F97" i="1"/>
  <c r="H96" i="1"/>
  <c r="I96" i="1" s="1"/>
  <c r="F96" i="1"/>
  <c r="H95" i="1"/>
  <c r="I95" i="1" s="1"/>
  <c r="F95" i="1"/>
  <c r="H94" i="1"/>
  <c r="I94" i="1" s="1"/>
  <c r="F94" i="1"/>
  <c r="H93" i="1"/>
  <c r="I93" i="1" s="1"/>
  <c r="F93" i="1"/>
  <c r="H92" i="1"/>
  <c r="F92" i="1"/>
  <c r="H91" i="1"/>
  <c r="I91" i="1" s="1"/>
  <c r="F91" i="1"/>
  <c r="H90" i="1"/>
  <c r="I90" i="1" s="1"/>
  <c r="F90" i="1"/>
  <c r="H89" i="1"/>
  <c r="I89" i="1" s="1"/>
  <c r="F89" i="1"/>
  <c r="H88" i="1"/>
  <c r="I88" i="1" s="1"/>
  <c r="F88" i="1"/>
  <c r="H87" i="1"/>
  <c r="I87" i="1" s="1"/>
  <c r="F87" i="1"/>
  <c r="H86" i="1"/>
  <c r="I86" i="1" s="1"/>
  <c r="F86" i="1"/>
  <c r="H85" i="1"/>
  <c r="I85" i="1" s="1"/>
  <c r="F85" i="1"/>
  <c r="H84" i="1"/>
  <c r="I84" i="1" s="1"/>
  <c r="F84" i="1"/>
  <c r="H83" i="1"/>
  <c r="I83" i="1" s="1"/>
  <c r="F83" i="1"/>
  <c r="H82" i="1"/>
  <c r="I82" i="1" s="1"/>
  <c r="F82" i="1"/>
  <c r="H81" i="1"/>
  <c r="F81" i="1"/>
  <c r="H80" i="1"/>
  <c r="I80" i="1" s="1"/>
  <c r="F80" i="1"/>
  <c r="H79" i="1"/>
  <c r="I79" i="1" s="1"/>
  <c r="F79" i="1"/>
  <c r="H78" i="1"/>
  <c r="I78" i="1" s="1"/>
  <c r="F78" i="1"/>
  <c r="H77" i="1"/>
  <c r="I77" i="1" s="1"/>
  <c r="F77" i="1"/>
  <c r="H76" i="1"/>
  <c r="F76" i="1"/>
  <c r="H75" i="1"/>
  <c r="I75" i="1" s="1"/>
  <c r="F75" i="1"/>
  <c r="H74" i="1"/>
  <c r="I74" i="1" s="1"/>
  <c r="F74" i="1"/>
  <c r="H73" i="1"/>
  <c r="I73" i="1" s="1"/>
  <c r="F73" i="1"/>
  <c r="H72" i="1"/>
  <c r="I72" i="1" s="1"/>
  <c r="F72" i="1"/>
  <c r="H71" i="1"/>
  <c r="I71" i="1" s="1"/>
  <c r="F71" i="1"/>
  <c r="H70" i="1"/>
  <c r="I70" i="1" s="1"/>
  <c r="F70" i="1"/>
  <c r="H69" i="1"/>
  <c r="I69" i="1" s="1"/>
  <c r="F69" i="1"/>
  <c r="H68" i="1"/>
  <c r="I68" i="1" s="1"/>
  <c r="F68" i="1"/>
  <c r="H67" i="1"/>
  <c r="I67" i="1" s="1"/>
  <c r="F67" i="1"/>
  <c r="H66" i="1"/>
  <c r="I66" i="1" s="1"/>
  <c r="F66" i="1"/>
  <c r="H65" i="1"/>
  <c r="F65" i="1"/>
  <c r="H64" i="1"/>
  <c r="I64" i="1" s="1"/>
  <c r="F64" i="1"/>
  <c r="H63" i="1"/>
  <c r="I63" i="1" s="1"/>
  <c r="F63" i="1"/>
  <c r="H62" i="1"/>
  <c r="I62" i="1" s="1"/>
  <c r="F62" i="1"/>
  <c r="H61" i="1"/>
  <c r="I61" i="1" s="1"/>
  <c r="F61" i="1"/>
  <c r="H60" i="1"/>
  <c r="F60" i="1"/>
  <c r="H59" i="1"/>
  <c r="I59" i="1" s="1"/>
  <c r="F59" i="1"/>
  <c r="H58" i="1"/>
  <c r="I58" i="1" s="1"/>
  <c r="F58" i="1"/>
  <c r="H57" i="1"/>
  <c r="I57" i="1" s="1"/>
  <c r="F57" i="1"/>
  <c r="H56" i="1"/>
  <c r="I56" i="1" s="1"/>
  <c r="F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50" i="1"/>
  <c r="I50" i="1" s="1"/>
  <c r="F50" i="1"/>
  <c r="H49" i="1"/>
  <c r="F49" i="1"/>
  <c r="I48" i="1"/>
  <c r="H48" i="1"/>
  <c r="F48" i="1"/>
  <c r="H47" i="1"/>
  <c r="I47" i="1" s="1"/>
  <c r="F47" i="1"/>
  <c r="H46" i="1"/>
  <c r="I46" i="1" s="1"/>
  <c r="F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H39" i="1"/>
  <c r="I39" i="1" s="1"/>
  <c r="F39" i="1"/>
  <c r="H38" i="1"/>
  <c r="I38" i="1" s="1"/>
  <c r="F38" i="1"/>
  <c r="H37" i="1"/>
  <c r="I37" i="1" s="1"/>
  <c r="F37" i="1"/>
  <c r="H36" i="1"/>
  <c r="I36" i="1" s="1"/>
  <c r="F36" i="1"/>
  <c r="H35" i="1"/>
  <c r="I35" i="1" s="1"/>
  <c r="F35" i="1"/>
  <c r="H34" i="1"/>
  <c r="I34" i="1" s="1"/>
  <c r="F34" i="1"/>
  <c r="I33" i="1"/>
  <c r="H33" i="1"/>
  <c r="F33" i="1"/>
  <c r="H32" i="1"/>
  <c r="I32" i="1" s="1"/>
  <c r="F32" i="1"/>
  <c r="H31" i="1"/>
  <c r="I31" i="1" s="1"/>
  <c r="F31" i="1"/>
  <c r="H30" i="1"/>
  <c r="I30" i="1" s="1"/>
  <c r="F30" i="1"/>
  <c r="H29" i="1"/>
  <c r="I29" i="1" s="1"/>
  <c r="F29" i="1"/>
  <c r="I28" i="1"/>
  <c r="H28" i="1"/>
  <c r="F28" i="1"/>
  <c r="H27" i="1"/>
  <c r="I27" i="1" s="1"/>
  <c r="F27" i="1"/>
  <c r="H26" i="1"/>
  <c r="I26" i="1" s="1"/>
  <c r="F26" i="1"/>
  <c r="H25" i="1"/>
  <c r="I25" i="1" s="1"/>
  <c r="F25" i="1"/>
  <c r="H24" i="1"/>
  <c r="I24" i="1" s="1"/>
  <c r="F24" i="1"/>
  <c r="H23" i="1"/>
  <c r="F23" i="1"/>
  <c r="D21" i="1"/>
  <c r="H20" i="1"/>
  <c r="H21" i="1" s="1"/>
  <c r="F20" i="1"/>
  <c r="F21" i="1" s="1"/>
  <c r="H18" i="1"/>
  <c r="F18" i="1"/>
  <c r="D18" i="1"/>
  <c r="D316" i="1" s="1"/>
  <c r="K17" i="1"/>
  <c r="H17" i="1"/>
  <c r="I17" i="1" s="1"/>
  <c r="F17" i="1"/>
  <c r="H16" i="1"/>
  <c r="I16" i="1" s="1"/>
  <c r="F16" i="1"/>
  <c r="H15" i="1"/>
  <c r="I15" i="1" s="1"/>
  <c r="F15" i="1"/>
  <c r="K15" i="1" s="1"/>
  <c r="H14" i="1"/>
  <c r="I14" i="1" s="1"/>
  <c r="F14" i="1"/>
  <c r="K14" i="1" s="1"/>
  <c r="H13" i="1"/>
  <c r="I13" i="1" s="1"/>
  <c r="F13" i="1"/>
  <c r="H12" i="1"/>
  <c r="I12" i="1" s="1"/>
  <c r="F12" i="1"/>
  <c r="K12" i="1" s="1"/>
  <c r="K11" i="1"/>
  <c r="I11" i="1"/>
  <c r="I18" i="1" s="1"/>
  <c r="H11" i="1"/>
  <c r="F11" i="1"/>
  <c r="I97" i="1" l="1"/>
  <c r="I261" i="1"/>
  <c r="F243" i="1"/>
  <c r="K54" i="1"/>
  <c r="K290" i="1"/>
  <c r="K76" i="1"/>
  <c r="K197" i="1"/>
  <c r="I76" i="1"/>
  <c r="I92" i="1"/>
  <c r="I281" i="1"/>
  <c r="I65" i="1"/>
  <c r="I108" i="1"/>
  <c r="K45" i="1"/>
  <c r="K116" i="1"/>
  <c r="K180" i="1"/>
  <c r="K88" i="1"/>
  <c r="I140" i="1"/>
  <c r="K70" i="1"/>
  <c r="K184" i="1"/>
  <c r="K249" i="1"/>
  <c r="K49" i="1"/>
  <c r="K220" i="1"/>
  <c r="I113" i="1"/>
  <c r="I310" i="1"/>
  <c r="F314" i="1"/>
  <c r="K277" i="1" s="1"/>
  <c r="K81" i="1"/>
  <c r="K124" i="1"/>
  <c r="K145" i="1"/>
  <c r="K181" i="1"/>
  <c r="K188" i="1"/>
  <c r="I246" i="1"/>
  <c r="I290" i="1"/>
  <c r="K297" i="1"/>
  <c r="I240" i="1"/>
  <c r="K273" i="1"/>
  <c r="K134" i="1"/>
  <c r="K29" i="1"/>
  <c r="K269" i="1"/>
  <c r="K24" i="1"/>
  <c r="I129" i="1"/>
  <c r="K52" i="1"/>
  <c r="I60" i="1"/>
  <c r="I81" i="1"/>
  <c r="I124" i="1"/>
  <c r="I145" i="1"/>
  <c r="I49" i="1"/>
  <c r="K293" i="1"/>
  <c r="K129" i="1"/>
  <c r="K172" i="1"/>
  <c r="K229" i="1"/>
  <c r="K32" i="1"/>
  <c r="I306" i="1"/>
  <c r="K77" i="1"/>
  <c r="K109" i="1"/>
  <c r="K125" i="1"/>
  <c r="K146" i="1"/>
  <c r="I282" i="1"/>
  <c r="I258" i="1"/>
  <c r="I298" i="1"/>
  <c r="K201" i="1"/>
  <c r="K217" i="1"/>
  <c r="I254" i="1"/>
  <c r="K274" i="1"/>
  <c r="K299" i="1"/>
  <c r="K286" i="1"/>
  <c r="K13" i="1"/>
  <c r="K18" i="1" s="1"/>
  <c r="K189" i="1"/>
  <c r="I302" i="1"/>
  <c r="K237" i="1"/>
  <c r="K94" i="1"/>
  <c r="K110" i="1"/>
  <c r="I274" i="1"/>
  <c r="I266" i="1"/>
  <c r="K287" i="1"/>
  <c r="K82" i="1"/>
  <c r="K130" i="1"/>
  <c r="K307" i="1"/>
  <c r="K157" i="1"/>
  <c r="K205" i="1"/>
  <c r="I20" i="1"/>
  <c r="I21" i="1" s="1"/>
  <c r="H243" i="1"/>
  <c r="K106" i="1"/>
  <c r="K122" i="1"/>
  <c r="K138" i="1"/>
  <c r="I201" i="1"/>
  <c r="I212" i="1"/>
  <c r="I217" i="1"/>
  <c r="H314" i="1"/>
  <c r="I289" i="1"/>
  <c r="I286" i="1"/>
  <c r="H316" i="1"/>
  <c r="I262" i="1"/>
  <c r="K282" i="1"/>
  <c r="K141" i="1"/>
  <c r="K263" i="1"/>
  <c r="K302" i="1"/>
  <c r="K26" i="1"/>
  <c r="K46" i="1"/>
  <c r="I278" i="1"/>
  <c r="K16" i="1"/>
  <c r="K38" i="1"/>
  <c r="K53" i="1"/>
  <c r="K69" i="1"/>
  <c r="K85" i="1"/>
  <c r="K101" i="1"/>
  <c r="K117" i="1"/>
  <c r="I245" i="1"/>
  <c r="I250" i="1"/>
  <c r="I23" i="1"/>
  <c r="K242" i="1" l="1"/>
  <c r="K238" i="1"/>
  <c r="K234" i="1"/>
  <c r="K230" i="1"/>
  <c r="K226" i="1"/>
  <c r="K222" i="1"/>
  <c r="K218" i="1"/>
  <c r="K214" i="1"/>
  <c r="K210" i="1"/>
  <c r="K206" i="1"/>
  <c r="K202" i="1"/>
  <c r="K198" i="1"/>
  <c r="K194" i="1"/>
  <c r="K190" i="1"/>
  <c r="K186" i="1"/>
  <c r="K182" i="1"/>
  <c r="K178" i="1"/>
  <c r="K174" i="1"/>
  <c r="K170" i="1"/>
  <c r="K207" i="1"/>
  <c r="K191" i="1"/>
  <c r="K175" i="1"/>
  <c r="K159" i="1"/>
  <c r="K23" i="1"/>
  <c r="K211" i="1"/>
  <c r="K179" i="1"/>
  <c r="K131" i="1"/>
  <c r="K31" i="1"/>
  <c r="K231" i="1"/>
  <c r="K119" i="1"/>
  <c r="K143" i="1"/>
  <c r="K127" i="1"/>
  <c r="K111" i="1"/>
  <c r="K95" i="1"/>
  <c r="K79" i="1"/>
  <c r="K63" i="1"/>
  <c r="K115" i="1"/>
  <c r="K199" i="1"/>
  <c r="K183" i="1"/>
  <c r="K151" i="1"/>
  <c r="K55" i="1"/>
  <c r="K35" i="1"/>
  <c r="K47" i="1"/>
  <c r="K27" i="1"/>
  <c r="K163" i="1"/>
  <c r="K147" i="1"/>
  <c r="K83" i="1"/>
  <c r="K67" i="1"/>
  <c r="K215" i="1"/>
  <c r="K103" i="1"/>
  <c r="K227" i="1"/>
  <c r="K195" i="1"/>
  <c r="K99" i="1"/>
  <c r="K51" i="1"/>
  <c r="K167" i="1"/>
  <c r="K135" i="1"/>
  <c r="K87" i="1"/>
  <c r="K71" i="1"/>
  <c r="K235" i="1"/>
  <c r="K228" i="1"/>
  <c r="K128" i="1"/>
  <c r="K43" i="1"/>
  <c r="K155" i="1"/>
  <c r="K160" i="1"/>
  <c r="K39" i="1"/>
  <c r="K171" i="1"/>
  <c r="K219" i="1"/>
  <c r="K28" i="1"/>
  <c r="K33" i="1"/>
  <c r="K203" i="1"/>
  <c r="K223" i="1"/>
  <c r="K144" i="1"/>
  <c r="K112" i="1"/>
  <c r="K91" i="1"/>
  <c r="K75" i="1"/>
  <c r="K187" i="1"/>
  <c r="K123" i="1"/>
  <c r="K80" i="1"/>
  <c r="K59" i="1"/>
  <c r="K107" i="1"/>
  <c r="K64" i="1"/>
  <c r="K48" i="1"/>
  <c r="K96" i="1"/>
  <c r="K239" i="1"/>
  <c r="K139" i="1"/>
  <c r="K90" i="1"/>
  <c r="K50" i="1"/>
  <c r="K84" i="1"/>
  <c r="K98" i="1"/>
  <c r="K291" i="1"/>
  <c r="K212" i="1"/>
  <c r="K165" i="1"/>
  <c r="K65" i="1"/>
  <c r="K158" i="1"/>
  <c r="K193" i="1"/>
  <c r="K262" i="1"/>
  <c r="K118" i="1"/>
  <c r="K281" i="1"/>
  <c r="K137" i="1"/>
  <c r="K255" i="1"/>
  <c r="K289" i="1"/>
  <c r="K105" i="1"/>
  <c r="K233" i="1"/>
  <c r="K259" i="1"/>
  <c r="K253" i="1"/>
  <c r="K301" i="1"/>
  <c r="K221" i="1"/>
  <c r="K60" i="1"/>
  <c r="K93" i="1"/>
  <c r="K74" i="1"/>
  <c r="K61" i="1"/>
  <c r="K169" i="1"/>
  <c r="K257" i="1"/>
  <c r="K236" i="1"/>
  <c r="K58" i="1"/>
  <c r="K225" i="1"/>
  <c r="I243" i="1"/>
  <c r="I316" i="1" s="1"/>
  <c r="K294" i="1"/>
  <c r="K232" i="1"/>
  <c r="K266" i="1"/>
  <c r="K295" i="1"/>
  <c r="K73" i="1"/>
  <c r="K121" i="1"/>
  <c r="K72" i="1"/>
  <c r="K41" i="1"/>
  <c r="K270" i="1"/>
  <c r="K30" i="1"/>
  <c r="K37" i="1"/>
  <c r="K104" i="1"/>
  <c r="K62" i="1"/>
  <c r="F316" i="1"/>
  <c r="K132" i="1"/>
  <c r="K164" i="1"/>
  <c r="K89" i="1"/>
  <c r="K275" i="1"/>
  <c r="K303" i="1"/>
  <c r="K298" i="1"/>
  <c r="K267" i="1"/>
  <c r="K278" i="1"/>
  <c r="K68" i="1"/>
  <c r="K224" i="1"/>
  <c r="K100" i="1"/>
  <c r="K216" i="1"/>
  <c r="K192" i="1"/>
  <c r="K162" i="1"/>
  <c r="K114" i="1"/>
  <c r="K240" i="1"/>
  <c r="K148" i="1"/>
  <c r="K25" i="1"/>
  <c r="K42" i="1"/>
  <c r="K304" i="1"/>
  <c r="K312" i="1"/>
  <c r="K248" i="1"/>
  <c r="K296" i="1"/>
  <c r="K256" i="1"/>
  <c r="K284" i="1"/>
  <c r="K288" i="1"/>
  <c r="K268" i="1"/>
  <c r="K292" i="1"/>
  <c r="K272" i="1"/>
  <c r="K252" i="1"/>
  <c r="K276" i="1"/>
  <c r="K264" i="1"/>
  <c r="K308" i="1"/>
  <c r="K260" i="1"/>
  <c r="K245" i="1"/>
  <c r="K280" i="1"/>
  <c r="K285" i="1"/>
  <c r="K265" i="1"/>
  <c r="K300" i="1"/>
  <c r="K309" i="1"/>
  <c r="K66" i="1"/>
  <c r="K153" i="1"/>
  <c r="K251" i="1"/>
  <c r="K204" i="1"/>
  <c r="K200" i="1"/>
  <c r="K56" i="1"/>
  <c r="K254" i="1"/>
  <c r="K136" i="1"/>
  <c r="K140" i="1"/>
  <c r="K86" i="1"/>
  <c r="K44" i="1"/>
  <c r="K196" i="1"/>
  <c r="K313" i="1"/>
  <c r="K305" i="1"/>
  <c r="K246" i="1"/>
  <c r="K154" i="1"/>
  <c r="K250" i="1"/>
  <c r="K283" i="1"/>
  <c r="K142" i="1"/>
  <c r="K177" i="1"/>
  <c r="K40" i="1"/>
  <c r="K213" i="1"/>
  <c r="K271" i="1"/>
  <c r="K36" i="1"/>
  <c r="K152" i="1"/>
  <c r="K156" i="1"/>
  <c r="K208" i="1"/>
  <c r="K241" i="1"/>
  <c r="K185" i="1"/>
  <c r="K149" i="1"/>
  <c r="K108" i="1"/>
  <c r="K34" i="1"/>
  <c r="K92" i="1"/>
  <c r="K209" i="1"/>
  <c r="K120" i="1"/>
  <c r="K279" i="1"/>
  <c r="K306" i="1"/>
  <c r="K247" i="1"/>
  <c r="K168" i="1"/>
  <c r="K97" i="1"/>
  <c r="K161" i="1"/>
  <c r="K57" i="1"/>
  <c r="K150" i="1"/>
  <c r="K133" i="1"/>
  <c r="K78" i="1"/>
  <c r="K258" i="1"/>
  <c r="K126" i="1"/>
  <c r="K311" i="1"/>
  <c r="K173" i="1"/>
  <c r="K166" i="1"/>
  <c r="K113" i="1"/>
  <c r="I314" i="1"/>
  <c r="K310" i="1"/>
  <c r="K102" i="1"/>
  <c r="K261" i="1"/>
  <c r="K176" i="1"/>
  <c r="K243" i="1" l="1"/>
  <c r="K314" i="1"/>
</calcChain>
</file>

<file path=xl/sharedStrings.xml><?xml version="1.0" encoding="utf-8"?>
<sst xmlns="http://schemas.openxmlformats.org/spreadsheetml/2006/main" count="342" uniqueCount="271">
  <si>
    <t>Virginia Retirement System</t>
  </si>
  <si>
    <t>Finance Division</t>
  </si>
  <si>
    <t>Analysis of Total Retirement Employer Contributions and Differences by Agency</t>
  </si>
  <si>
    <t>for the Year Ended June 30, 2026</t>
  </si>
  <si>
    <t xml:space="preserve"> </t>
  </si>
  <si>
    <t>Calculation of</t>
  </si>
  <si>
    <t>Proportionate Share of</t>
  </si>
  <si>
    <t>Total</t>
  </si>
  <si>
    <t>FY 2026 ER Contributions</t>
  </si>
  <si>
    <t>Retirement</t>
  </si>
  <si>
    <t>Employer</t>
  </si>
  <si>
    <t>Difference</t>
  </si>
  <si>
    <t xml:space="preserve"> State and VaLORS</t>
  </si>
  <si>
    <t>Agency</t>
  </si>
  <si>
    <t>Creditable</t>
  </si>
  <si>
    <t>Contribution</t>
  </si>
  <si>
    <t>Contributions</t>
  </si>
  <si>
    <t>(Over)</t>
  </si>
  <si>
    <t>State = Allocates VRS To</t>
  </si>
  <si>
    <t>Code</t>
  </si>
  <si>
    <t>Agency Name</t>
  </si>
  <si>
    <t>Compensation</t>
  </si>
  <si>
    <t>Rate Paid</t>
  </si>
  <si>
    <t>Paid</t>
  </si>
  <si>
    <t>Rate Due</t>
  </si>
  <si>
    <t>Due</t>
  </si>
  <si>
    <t>Under</t>
  </si>
  <si>
    <t>All Other State Agencies</t>
  </si>
  <si>
    <t>Supreme Court - Judges</t>
  </si>
  <si>
    <t>Circuit Courts - Judges</t>
  </si>
  <si>
    <t>General District Courts - Judges</t>
  </si>
  <si>
    <t>Juvenile and Domestic Relations District Courts - Judges</t>
  </si>
  <si>
    <t>Virginia Court of Appeals - Judges</t>
  </si>
  <si>
    <t>State Corporation Commission - Commissioners</t>
  </si>
  <si>
    <t>VA Worker's Compensation Comm. - Commissioners</t>
  </si>
  <si>
    <t>Total Judges</t>
  </si>
  <si>
    <t>Department of State Police - Troopers</t>
  </si>
  <si>
    <t>Total State Police</t>
  </si>
  <si>
    <t>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</si>
  <si>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</si>
  <si>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</si>
  <si>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</si>
  <si>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</si>
  <si>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</si>
  <si>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</si>
  <si>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</si>
  <si>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</si>
  <si>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</si>
  <si>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</si>
  <si>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</si>
  <si>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</si>
  <si>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</si>
  <si>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</si>
  <si>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</si>
  <si>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</si>
  <si>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</si>
  <si>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</si>
  <si>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</si>
  <si>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State Board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</si>
  <si>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</si>
  <si>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</si>
  <si>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</si>
  <si>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</si>
  <si>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</si>
  <si>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</si>
  <si>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</si>
  <si>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</si>
  <si>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</si>
  <si>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</si>
  <si>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</si>
  <si>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</si>
  <si>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</si>
  <si>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Virginia Criminal Sentencing Commission</t>
  </si>
  <si>
    <t>Department of Taxation</t>
  </si>
  <si>
    <t>Department of Accounts - Transfer Payments (CHRF)</t>
  </si>
  <si>
    <t>Virginia Managemtn Fellows Administration</t>
  </si>
  <si>
    <t>Department of Housing and Community Development</t>
  </si>
  <si>
    <t>Secretary of the Commonwealth</t>
  </si>
  <si>
    <t>State Corporation Commission</t>
  </si>
  <si>
    <t>State Lottery Department</t>
  </si>
  <si>
    <t>Virginia College Savings Plan</t>
  </si>
  <si>
    <t>Secretary of Administration</t>
  </si>
  <si>
    <t>Department of Labor and Industry</t>
  </si>
  <si>
    <t>Virginia Employment Commission</t>
  </si>
  <si>
    <t xml:space="preserve">Secretary of Natural and Historic Resources 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</si>
  <si>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</si>
  <si>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</si>
  <si>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</si>
  <si>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</si>
  <si>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</si>
  <si>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</si>
  <si>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</si>
  <si>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</si>
  <si>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</si>
  <si>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</si>
  <si>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</si>
  <si>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</si>
  <si>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</si>
  <si>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</si>
  <si>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</si>
  <si>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</si>
  <si>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 xml:space="preserve">Virginia Commonwealth University Health System Authority </t>
  </si>
  <si>
    <t>University of Virginia - Academic Division</t>
  </si>
  <si>
    <t>Virginia Polytechnic Institute and State University</t>
  </si>
  <si>
    <t>University of Virginia Medical Center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</si>
  <si>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</si>
  <si>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</si>
  <si>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</si>
  <si>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</si>
  <si>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</si>
  <si>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</si>
  <si>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</si>
  <si>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</si>
  <si>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</si>
  <si>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</si>
  <si>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</si>
  <si>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</si>
  <si>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</si>
  <si>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</si>
  <si>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</si>
  <si>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</si>
  <si>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</si>
  <si>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</si>
  <si>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</si>
  <si>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</si>
  <si>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</si>
  <si>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</si>
  <si>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</si>
  <si>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</si>
  <si>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Virginia Rehabilitation Center for the Blind and Vision Impaired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</si>
  <si>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</si>
  <si>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</si>
  <si>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</si>
  <si>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</si>
  <si>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D.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</si>
  <si>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</si>
  <si>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</si>
  <si>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</si>
  <si>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</si>
  <si>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J.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</si>
  <si>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</si>
  <si>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</si>
  <si>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</si>
  <si>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</si>
  <si>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</si>
  <si>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</si>
  <si>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</si>
  <si>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</si>
  <si>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</si>
  <si>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</si>
  <si>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</si>
  <si>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</si>
  <si>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</si>
  <si>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</si>
  <si>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</si>
  <si>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</si>
  <si>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</si>
  <si>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</si>
  <si>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 xml:space="preserve">Department of Workforce Development and Advancement  </t>
  </si>
  <si>
    <t>Virginia - Israel Advisory Board</t>
  </si>
  <si>
    <t>Department of Small Business and Supplier Diversity</t>
  </si>
  <si>
    <t>Marine Resources Commission</t>
  </si>
  <si>
    <t xml:space="preserve">Department of Wildlife Resources (DWR) </t>
  </si>
  <si>
    <t>Virginia Racing Commission</t>
  </si>
  <si>
    <t>Virginia Port Authority</t>
  </si>
  <si>
    <t>Department Energy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</si>
  <si>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</si>
  <si>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</si>
  <si>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</si>
  <si>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</si>
  <si>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</si>
  <si>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</si>
  <si>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</si>
  <si>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Virginia Department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</si>
  <si>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</si>
  <si>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</si>
  <si>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</si>
  <si>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</si>
  <si>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</si>
  <si>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</si>
  <si>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</si>
  <si>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</si>
  <si>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</si>
  <si>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</si>
  <si>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</si>
  <si>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</si>
  <si>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</si>
  <si>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</si>
  <si>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</si>
  <si>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</si>
  <si>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</si>
  <si>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</si>
  <si>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</si>
  <si>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Virginia Mental Health Institute</t>
  </si>
  <si>
    <t>Piedmont Geriatric Hospital</t>
  </si>
  <si>
    <t xml:space="preserve">Wallen's Ridge Correctional Center </t>
  </si>
  <si>
    <t>St. Brides Correctional Center</t>
  </si>
  <si>
    <t>Southern Virginia Mental Health Institute</t>
  </si>
  <si>
    <t xml:space="preserve">Red Onion Correctional Center 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</si>
  <si>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</si>
  <si>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</si>
  <si>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</si>
  <si>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</si>
  <si>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W. Davis Medical Center</t>
  </si>
  <si>
    <t>Buckingham Correctional Center</t>
  </si>
  <si>
    <t>Department for the Deaf and Hard-of-Hearing</t>
  </si>
  <si>
    <t>State Farm Correctional Center</t>
  </si>
  <si>
    <t>Deerfield Correctional Center</t>
  </si>
  <si>
    <t>Department of Corrections - Division of Institutions</t>
  </si>
  <si>
    <t>Western Region Correctional Field Units</t>
  </si>
  <si>
    <t>Eastern Reg Corr Field Unit</t>
  </si>
  <si>
    <t>Department of Social Services</t>
  </si>
  <si>
    <t>Virginia Parole Board</t>
  </si>
  <si>
    <t>Division of Community Corrections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</si>
  <si>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</si>
  <si>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</si>
  <si>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</si>
  <si>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</si>
  <si>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</si>
  <si>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</si>
  <si>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</si>
  <si>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</si>
  <si>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</si>
  <si>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</si>
  <si>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</si>
  <si>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>Sussex State Prison Complex</t>
  </si>
  <si>
    <t xml:space="preserve">Lawrenceville Correctional Center  </t>
  </si>
  <si>
    <t>River North Correctional Center</t>
  </si>
  <si>
    <t>Virginia Center for Behavioral Rehabilitation</t>
  </si>
  <si>
    <t>Virginia Housing Commission</t>
  </si>
  <si>
    <t>Department of Aviation</t>
  </si>
  <si>
    <t xml:space="preserve">Joint Commission on Technology and Science  </t>
  </si>
  <si>
    <t>Indigent Defense Commission</t>
  </si>
  <si>
    <t>Tobacco Indemnification &amp; Revitalization Commission</t>
  </si>
  <si>
    <t>Virginia Foundation For Healthy Youth</t>
  </si>
  <si>
    <t>Virginia Opioid Abatement Authority</t>
  </si>
  <si>
    <t xml:space="preserve">Commission on Electric Utility Regulation  </t>
  </si>
  <si>
    <t>Behavioral Health Commission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</si>
  <si>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</si>
  <si>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</si>
  <si>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</si>
  <si>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</si>
  <si>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</si>
  <si>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</si>
  <si>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</si>
  <si>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</si>
  <si>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</si>
  <si>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</si>
  <si>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</si>
  <si>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</si>
  <si>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Division of Capitol Police</t>
  </si>
  <si>
    <t>Virginia Cannabis Control Authority</t>
  </si>
  <si>
    <t>Department of Alcoholic Beverage Control</t>
  </si>
  <si>
    <t>Arlington County Health Department</t>
  </si>
  <si>
    <t>Fairfax County Health Department</t>
  </si>
  <si>
    <t xml:space="preserve">Virginia Passenger Rail Authority </t>
  </si>
  <si>
    <t>Fort Monroe Federal Area Development Authority</t>
  </si>
  <si>
    <t>Total State</t>
  </si>
  <si>
    <t xml:space="preserve">Department of Conservation and Recreation  </t>
  </si>
  <si>
    <t xml:space="preserve">Va School for the Deaf &amp; Blind  </t>
  </si>
  <si>
    <t xml:space="preserve">Southside Va Community College  </t>
  </si>
  <si>
    <t xml:space="preserve">Patrick &amp; Henry Community College  </t>
  </si>
  <si>
    <t>Thomas Nelson Community College</t>
  </si>
  <si>
    <t xml:space="preserve">Department of Corrections  </t>
  </si>
  <si>
    <t xml:space="preserve">Red Onion Correctional Center  </t>
  </si>
  <si>
    <t xml:space="preserve">State Farm Correctional Center </t>
  </si>
  <si>
    <t>Adult Community Service</t>
  </si>
  <si>
    <t xml:space="preserve">Sussex State Prison Complex </t>
  </si>
  <si>
    <t xml:space="preserve">Lawrenceville Correctional Center </t>
  </si>
  <si>
    <t>Total VaLORS</t>
  </si>
  <si>
    <t>Grand Total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</si>
</sst>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000%"/>
    <numFmt numFmtId="166" formatCode="_-* #,##0_-;\-* #,##0_-;_-* &quot;-&quot;??_-;_-@_-"/>
    <numFmt numFmtId="167" formatCode="&quot;$&quot;#,##0.00"/>
  </numFmts>
  <fonts count="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2" fillId="0" borderId="0" xfId="2" applyNumberFormat="1" applyFont="1"/>
    <xf numFmtId="0" fontId="3" fillId="0" borderId="0" xfId="0" applyFont="1"/>
    <xf numFmtId="164" fontId="0" fillId="0" borderId="0" xfId="1" applyFont="1"/>
    <xf numFmtId="0" fontId="0" fillId="0" borderId="0" xfId="0" applyAlignment="1">
      <alignment horizontal="left" indent="2"/>
    </xf>
    <xf numFmtId="43" fontId="0" fillId="0" borderId="0" xfId="0" applyNumberFormat="1"/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2" applyNumberFormat="1" applyFont="1"/>
    <xf numFmtId="164" fontId="3" fillId="0" borderId="0" xfId="1" applyFont="1" applyAlignment="1">
      <alignment horizontal="center"/>
    </xf>
    <xf numFmtId="0" fontId="3" fillId="0" borderId="0" xfId="0" applyFont="1" applyAlignment="1">
      <alignment horizontal="left" indent="2"/>
    </xf>
    <xf numFmtId="165" fontId="3" fillId="0" borderId="0" xfId="2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1" fillId="0" borderId="0" xfId="1" applyFont="1"/>
    <xf numFmtId="0" fontId="1" fillId="0" borderId="0" xfId="0" applyFont="1"/>
    <xf numFmtId="43" fontId="3" fillId="0" borderId="0" xfId="0" applyNumberFormat="1" applyFont="1" applyAlignment="1">
      <alignment horizontal="center"/>
    </xf>
    <xf numFmtId="0" fontId="3" fillId="0" borderId="0" xfId="2" applyNumberFormat="1" applyFont="1" applyFill="1" applyAlignment="1">
      <alignment horizontal="center"/>
    </xf>
    <xf numFmtId="165" fontId="4" fillId="0" borderId="0" xfId="2" applyNumberFormat="1" applyFont="1" applyAlignment="1">
      <alignment horizontal="center"/>
    </xf>
    <xf numFmtId="0" fontId="5" fillId="0" borderId="0" xfId="2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Font="1" applyAlignment="1">
      <alignment horizontal="center"/>
    </xf>
    <xf numFmtId="43" fontId="5" fillId="0" borderId="0" xfId="0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0" fillId="0" borderId="0" xfId="2" applyNumberFormat="1" applyFont="1" applyFill="1" applyAlignment="1">
      <alignment horizontal="center"/>
    </xf>
    <xf numFmtId="164" fontId="0" fillId="0" borderId="0" xfId="1" applyFont="1" applyFill="1" applyBorder="1"/>
    <xf numFmtId="10" fontId="0" fillId="0" borderId="0" xfId="2" applyNumberFormat="1" applyFont="1" applyFill="1"/>
    <xf numFmtId="166" fontId="0" fillId="0" borderId="0" xfId="1" applyNumberFormat="1" applyFont="1" applyFill="1" applyAlignment="1">
      <alignment horizontal="left" indent="3"/>
    </xf>
    <xf numFmtId="166" fontId="0" fillId="0" borderId="0" xfId="1" applyNumberFormat="1" applyFont="1" applyFill="1"/>
    <xf numFmtId="164" fontId="0" fillId="0" borderId="1" xfId="1" applyFont="1" applyFill="1" applyBorder="1"/>
    <xf numFmtId="166" fontId="0" fillId="0" borderId="1" xfId="1" applyNumberFormat="1" applyFont="1" applyFill="1" applyBorder="1" applyAlignment="1">
      <alignment horizontal="left" indent="2"/>
    </xf>
    <xf numFmtId="166" fontId="0" fillId="0" borderId="2" xfId="1" applyNumberFormat="1" applyFont="1" applyFill="1" applyBorder="1"/>
    <xf numFmtId="166" fontId="0" fillId="0" borderId="0" xfId="1" applyNumberFormat="1" applyFont="1" applyFill="1" applyBorder="1"/>
    <xf numFmtId="165" fontId="1" fillId="0" borderId="0" xfId="2" applyNumberFormat="1" applyFont="1" applyAlignment="1">
      <alignment horizontal="center"/>
    </xf>
    <xf numFmtId="0" fontId="3" fillId="0" borderId="0" xfId="3" applyFont="1"/>
    <xf numFmtId="164" fontId="0" fillId="0" borderId="0" xfId="1" applyFont="1" applyFill="1"/>
    <xf numFmtId="166" fontId="0" fillId="0" borderId="0" xfId="1" applyNumberFormat="1" applyFont="1" applyFill="1" applyAlignment="1">
      <alignment horizontal="left" indent="2"/>
    </xf>
    <xf numFmtId="166" fontId="1" fillId="0" borderId="0" xfId="1" applyNumberFormat="1" applyFont="1" applyFill="1" applyBorder="1"/>
    <xf numFmtId="166" fontId="0" fillId="0" borderId="0" xfId="0" applyNumberFormat="1"/>
    <xf numFmtId="10" fontId="0" fillId="0" borderId="0" xfId="2" applyNumberFormat="1" applyFont="1" applyFill="1" applyAlignment="1">
      <alignment horizontal="center"/>
    </xf>
    <xf numFmtId="41" fontId="0" fillId="0" borderId="0" xfId="1" applyNumberFormat="1" applyFont="1" applyFill="1" applyAlignment="1">
      <alignment horizontal="left" indent="2"/>
    </xf>
    <xf numFmtId="0" fontId="0" fillId="0" borderId="0" xfId="0" applyAlignment="1">
      <alignment horizontal="center"/>
    </xf>
    <xf numFmtId="41" fontId="0" fillId="0" borderId="1" xfId="1" applyNumberFormat="1" applyFont="1" applyFill="1" applyBorder="1" applyAlignment="1">
      <alignment horizontal="left" indent="2"/>
    </xf>
    <xf numFmtId="41" fontId="0" fillId="0" borderId="0" xfId="1" applyNumberFormat="1" applyFont="1" applyFill="1" applyBorder="1" applyAlignment="1">
      <alignment horizontal="left" indent="2"/>
    </xf>
    <xf numFmtId="0" fontId="0" fillId="0" borderId="0" xfId="2" applyNumberFormat="1" applyFont="1" applyAlignment="1">
      <alignment horizontal="center"/>
    </xf>
    <xf numFmtId="164" fontId="0" fillId="0" borderId="0" xfId="1" applyFont="1" applyFill="1" applyAlignment="1">
      <alignment horizontal="center"/>
    </xf>
    <xf numFmtId="164" fontId="1" fillId="0" borderId="0" xfId="1" applyFont="1" applyFill="1" applyBorder="1"/>
    <xf numFmtId="166" fontId="0" fillId="0" borderId="0" xfId="1" applyNumberFormat="1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64" fontId="0" fillId="0" borderId="0" xfId="0" applyNumberFormat="1"/>
    <xf numFmtId="164" fontId="0" fillId="0" borderId="2" xfId="1" applyFont="1" applyBorder="1"/>
    <xf numFmtId="166" fontId="0" fillId="0" borderId="2" xfId="0" applyNumberFormat="1" applyBorder="1" applyAlignment="1">
      <alignment horizontal="left" indent="1"/>
    </xf>
    <xf numFmtId="166" fontId="0" fillId="0" borderId="2" xfId="0" applyNumberFormat="1" applyBorder="1"/>
    <xf numFmtId="166" fontId="0" fillId="0" borderId="3" xfId="0" applyNumberFormat="1" applyBorder="1"/>
    <xf numFmtId="165" fontId="0" fillId="0" borderId="1" xfId="2" applyNumberFormat="1" applyFont="1" applyBorder="1" applyAlignment="1">
      <alignment horizontal="center"/>
    </xf>
    <xf numFmtId="166" fontId="0" fillId="0" borderId="0" xfId="0" applyNumberFormat="1" applyAlignment="1">
      <alignment horizontal="left" indent="2"/>
    </xf>
    <xf numFmtId="166" fontId="1" fillId="0" borderId="0" xfId="0" applyNumberFormat="1" applyFont="1"/>
    <xf numFmtId="164" fontId="0" fillId="0" borderId="0" xfId="1" applyFont="1" applyBorder="1"/>
    <xf numFmtId="0" fontId="0" fillId="0" borderId="0" xfId="0" applyAlignment="1">
      <alignment horizontal="right"/>
    </xf>
    <xf numFmtId="167" fontId="0" fillId="0" borderId="0" xfId="0" applyNumberFormat="1"/>
    <xf numFmtId="166" fontId="0" fillId="0" borderId="1" xfId="1" applyNumberFormat="1" applyFont="1" applyFill="1" applyBorder="1"/>
    <xf numFmtId="43" fontId="0" fillId="0" borderId="0" xfId="1" applyNumberFormat="1" applyFont="1" applyFill="1"/>
  </cellXfs>
  <cellStyles count="4">
    <cellStyle name="Comma" xfId="1" builtinId="3"/>
    <cellStyle name="Normal" xfId="0" builtinId="0"/>
    <cellStyle name="Normal 2 2" xfId="3" xr:uid="{6D988DB5-5749-44FF-87C6-09EB9C0282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16F4-19AD-457B-8E65-5B757F382711}">
  <sheetPr>
    <pageSetUpPr fitToPage="1"/>
  </sheetPr>
  <dimension ref="A1:O400"/>
  <sheetViews>
    <sheetView tabSelected="1" zoomScale="85" zoomScaleNormal="85" workbookViewId="0">
      <selection activeCell="A3" sqref="A3"/>
    </sheetView>
  </sheetViews>
  <sheetFormatPr defaultRowHeight="13.2" x14ac:dyDescent="0.25"/>
  <cols>
    <col min="1" max="1" width="7.5546875" customWidth="1"/>
    <col min="2" max="2" width="72" customWidth="1"/>
    <col min="3" max="3" width="0.88671875" customWidth="1"/>
    <col min="4" max="4" width="20.109375" style="3" bestFit="1" customWidth="1"/>
    <col min="5" max="5" width="12.109375" customWidth="1"/>
    <col min="6" max="6" width="20.109375" style="4" bestFit="1" customWidth="1"/>
    <col min="7" max="7" width="16.44140625" bestFit="1" customWidth="1"/>
    <col min="8" max="8" width="17" bestFit="1" customWidth="1"/>
    <col min="9" max="9" width="17.44140625" style="5" customWidth="1"/>
    <col min="10" max="10" width="1.5546875" style="5" customWidth="1"/>
    <col min="11" max="11" width="24" style="6" customWidth="1"/>
    <col min="12" max="12" width="1.5546875" customWidth="1"/>
    <col min="13" max="13" width="43.109375" customWidth="1"/>
    <col min="14" max="14" width="15" bestFit="1" customWidth="1"/>
  </cols>
  <sheetData>
    <row r="1" spans="1:11" ht="15.6" x14ac:dyDescent="0.3">
      <c r="A1" s="1" t="s">
        <v>0</v>
      </c>
      <c r="B1" s="2"/>
    </row>
    <row r="2" spans="1:11" ht="15.6" x14ac:dyDescent="0.3">
      <c r="A2" s="1" t="s">
        <v>1</v>
      </c>
      <c r="F2" s="7"/>
    </row>
    <row r="3" spans="1:11" ht="15.6" x14ac:dyDescent="0.3">
      <c r="A3" s="1" t="s">
        <v>2</v>
      </c>
    </row>
    <row r="4" spans="1:11" ht="15.6" x14ac:dyDescent="0.3">
      <c r="A4" s="1" t="s">
        <v>3</v>
      </c>
    </row>
    <row r="5" spans="1:11" x14ac:dyDescent="0.25">
      <c r="A5" s="8"/>
      <c r="D5" s="9"/>
      <c r="E5" t="s">
        <v>4</v>
      </c>
      <c r="F5" s="10"/>
      <c r="G5" t="s">
        <v>4</v>
      </c>
      <c r="K5" s="11" t="s">
        <v>5</v>
      </c>
    </row>
    <row r="6" spans="1:11" x14ac:dyDescent="0.25">
      <c r="A6" s="8"/>
      <c r="D6" s="9"/>
      <c r="F6" s="10"/>
      <c r="K6" s="11" t="s">
        <v>6</v>
      </c>
    </row>
    <row r="7" spans="1:11" x14ac:dyDescent="0.25">
      <c r="A7" s="8"/>
      <c r="C7" s="12"/>
      <c r="D7" s="13"/>
      <c r="E7" s="14"/>
      <c r="F7" s="12" t="s">
        <v>7</v>
      </c>
      <c r="H7" s="12" t="s">
        <v>7</v>
      </c>
      <c r="K7" s="11" t="s">
        <v>8</v>
      </c>
    </row>
    <row r="8" spans="1:11" x14ac:dyDescent="0.25">
      <c r="A8" s="8"/>
      <c r="C8" s="12"/>
      <c r="D8" s="9" t="s">
        <v>9</v>
      </c>
      <c r="E8" s="12" t="s">
        <v>10</v>
      </c>
      <c r="F8" s="12" t="s">
        <v>10</v>
      </c>
      <c r="G8" s="12" t="s">
        <v>10</v>
      </c>
      <c r="H8" s="12" t="s">
        <v>10</v>
      </c>
      <c r="I8" s="15" t="s">
        <v>11</v>
      </c>
      <c r="J8" s="15"/>
      <c r="K8" s="11" t="s">
        <v>12</v>
      </c>
    </row>
    <row r="9" spans="1:11" x14ac:dyDescent="0.25">
      <c r="A9" s="16" t="s">
        <v>13</v>
      </c>
      <c r="B9" s="12"/>
      <c r="C9" s="12"/>
      <c r="D9" s="9" t="s">
        <v>14</v>
      </c>
      <c r="E9" s="12" t="s">
        <v>15</v>
      </c>
      <c r="F9" s="12" t="s">
        <v>16</v>
      </c>
      <c r="G9" s="12" t="s">
        <v>15</v>
      </c>
      <c r="H9" s="12" t="s">
        <v>16</v>
      </c>
      <c r="I9" s="15" t="s">
        <v>17</v>
      </c>
      <c r="J9" s="15"/>
      <c r="K9" s="17" t="s">
        <v>18</v>
      </c>
    </row>
    <row r="10" spans="1:11" x14ac:dyDescent="0.25">
      <c r="A10" s="18" t="s">
        <v>19</v>
      </c>
      <c r="B10" s="19" t="s">
        <v>20</v>
      </c>
      <c r="C10" s="19"/>
      <c r="D10" s="20" t="s">
        <v>21</v>
      </c>
      <c r="E10" s="19" t="s">
        <v>22</v>
      </c>
      <c r="F10" s="19" t="s">
        <v>23</v>
      </c>
      <c r="G10" s="19" t="s">
        <v>24</v>
      </c>
      <c r="H10" s="19" t="s">
        <v>25</v>
      </c>
      <c r="I10" s="21" t="s">
        <v>26</v>
      </c>
      <c r="J10" s="21"/>
      <c r="K10" s="22" t="s">
        <v>27</v>
      </c>
    </row>
    <row r="11" spans="1:11" x14ac:dyDescent="0.25">
      <c r="A11" s="23">
        <v>11111</v>
      </c>
      <c r="B11" t="s">
        <v>28</v>
      </c>
      <c r="C11" s="24"/>
      <c r="D11" s="3">
        <v>1770956.0399999998</v>
      </c>
      <c r="E11" s="25">
        <v>0.30669999999999997</v>
      </c>
      <c r="F11" s="26">
        <f>ROUND(D11*E11,0)</f>
        <v>543152</v>
      </c>
      <c r="G11" s="25">
        <v>0.30669999999999997</v>
      </c>
      <c r="H11" s="27">
        <f>ROUND(D11*G11,0)</f>
        <v>543152</v>
      </c>
      <c r="I11" s="27">
        <f>+H11-F11</f>
        <v>0</v>
      </c>
      <c r="J11" s="27"/>
      <c r="K11" s="6">
        <f t="shared" ref="K11:K16" si="0">ROUND(F11/$F$18,7)</f>
        <v>1.8081900000000001E-2</v>
      </c>
    </row>
    <row r="12" spans="1:11" x14ac:dyDescent="0.25">
      <c r="A12" s="23">
        <v>11113</v>
      </c>
      <c r="B12" t="s">
        <v>29</v>
      </c>
      <c r="C12" s="24"/>
      <c r="D12" s="3">
        <v>37902042.5</v>
      </c>
      <c r="E12" s="25">
        <v>0.30669999999999997</v>
      </c>
      <c r="F12" s="26">
        <f>ROUND(D12*E12,0)+1</f>
        <v>11624557</v>
      </c>
      <c r="G12" s="25">
        <v>0.30669999999999997</v>
      </c>
      <c r="H12" s="27">
        <f>ROUND(D12*G12,0)+1</f>
        <v>11624557</v>
      </c>
      <c r="I12" s="27">
        <f t="shared" ref="I12:I17" si="1">+H12-F12</f>
        <v>0</v>
      </c>
      <c r="J12" s="27"/>
      <c r="K12" s="6">
        <f>ROUND(F12/$F$18,7)</f>
        <v>0.38698890000000002</v>
      </c>
    </row>
    <row r="13" spans="1:11" x14ac:dyDescent="0.25">
      <c r="A13" s="23">
        <v>11114</v>
      </c>
      <c r="B13" t="s">
        <v>30</v>
      </c>
      <c r="C13" s="24"/>
      <c r="D13" s="3">
        <v>26001031.920000002</v>
      </c>
      <c r="E13" s="25">
        <v>0.30669999999999997</v>
      </c>
      <c r="F13" s="26">
        <f t="shared" ref="F13:F17" si="2">ROUND(D13*E13,0)</f>
        <v>7974516</v>
      </c>
      <c r="G13" s="25">
        <v>0.30669999999999997</v>
      </c>
      <c r="H13" s="27">
        <f t="shared" ref="H13:H17" si="3">ROUND(D13*G13,0)</f>
        <v>7974516</v>
      </c>
      <c r="I13" s="27">
        <f t="shared" si="1"/>
        <v>0</v>
      </c>
      <c r="J13" s="27"/>
      <c r="K13" s="6">
        <f t="shared" si="0"/>
        <v>0.26547670000000001</v>
      </c>
    </row>
    <row r="14" spans="1:11" x14ac:dyDescent="0.25">
      <c r="A14" s="23">
        <v>11115</v>
      </c>
      <c r="B14" t="s">
        <v>31</v>
      </c>
      <c r="C14" s="24"/>
      <c r="D14" s="3">
        <v>26959138.560000002</v>
      </c>
      <c r="E14" s="25">
        <v>0.30669999999999997</v>
      </c>
      <c r="F14" s="26">
        <f t="shared" si="2"/>
        <v>8268368</v>
      </c>
      <c r="G14" s="25">
        <v>0.30669999999999997</v>
      </c>
      <c r="H14" s="27">
        <f t="shared" si="3"/>
        <v>8268368</v>
      </c>
      <c r="I14" s="27">
        <f t="shared" si="1"/>
        <v>0</v>
      </c>
      <c r="J14" s="27"/>
      <c r="K14" s="6">
        <f t="shared" si="0"/>
        <v>0.27525919999999998</v>
      </c>
    </row>
    <row r="15" spans="1:11" x14ac:dyDescent="0.25">
      <c r="A15" s="23">
        <v>11125</v>
      </c>
      <c r="B15" t="s">
        <v>32</v>
      </c>
      <c r="C15" s="24"/>
      <c r="D15" s="3">
        <v>3945112.3200000003</v>
      </c>
      <c r="E15" s="25">
        <v>0.30669999999999997</v>
      </c>
      <c r="F15" s="26">
        <f t="shared" si="2"/>
        <v>1209966</v>
      </c>
      <c r="G15" s="25">
        <v>0.30669999999999997</v>
      </c>
      <c r="H15" s="27">
        <f t="shared" si="3"/>
        <v>1209966</v>
      </c>
      <c r="I15" s="27">
        <f t="shared" si="1"/>
        <v>0</v>
      </c>
      <c r="J15" s="27"/>
      <c r="K15" s="6">
        <f t="shared" si="0"/>
        <v>4.0280499999999997E-2</v>
      </c>
    </row>
    <row r="16" spans="1:11" x14ac:dyDescent="0.25">
      <c r="A16" s="23">
        <v>11171</v>
      </c>
      <c r="B16" t="s">
        <v>33</v>
      </c>
      <c r="C16" s="24"/>
      <c r="D16" s="3">
        <v>678813.24000000011</v>
      </c>
      <c r="E16" s="25">
        <v>0.30669999999999997</v>
      </c>
      <c r="F16" s="26">
        <f t="shared" si="2"/>
        <v>208192</v>
      </c>
      <c r="G16" s="25">
        <v>0.30669999999999997</v>
      </c>
      <c r="H16" s="27">
        <f t="shared" si="3"/>
        <v>208192</v>
      </c>
      <c r="I16" s="27">
        <f t="shared" si="1"/>
        <v>0</v>
      </c>
      <c r="J16" s="27"/>
      <c r="K16" s="6">
        <f t="shared" si="0"/>
        <v>6.9308E-3</v>
      </c>
    </row>
    <row r="17" spans="1:15" x14ac:dyDescent="0.25">
      <c r="A17" s="23">
        <v>11191</v>
      </c>
      <c r="B17" t="s">
        <v>34</v>
      </c>
      <c r="C17" s="24"/>
      <c r="D17" s="3">
        <v>683821.07999999984</v>
      </c>
      <c r="E17" s="25">
        <v>0.30669999999999997</v>
      </c>
      <c r="F17" s="26">
        <f t="shared" si="2"/>
        <v>209728</v>
      </c>
      <c r="G17" s="25">
        <v>0.30669999999999997</v>
      </c>
      <c r="H17" s="27">
        <f t="shared" si="3"/>
        <v>209728</v>
      </c>
      <c r="I17" s="27">
        <f t="shared" si="1"/>
        <v>0</v>
      </c>
      <c r="J17" s="27"/>
      <c r="K17" s="6">
        <f>ROUND(F17/$F$18,7)</f>
        <v>6.9820000000000004E-3</v>
      </c>
    </row>
    <row r="18" spans="1:15" ht="13.8" thickBot="1" x14ac:dyDescent="0.3">
      <c r="A18" s="23"/>
      <c r="B18" t="s">
        <v>35</v>
      </c>
      <c r="C18" s="24"/>
      <c r="D18" s="28">
        <f>SUM(D11:D17)</f>
        <v>97940915.659999996</v>
      </c>
      <c r="F18" s="29">
        <f>SUM(F11:F17)</f>
        <v>30038479</v>
      </c>
      <c r="H18" s="30">
        <f>SUM(H11:H17)</f>
        <v>30038479</v>
      </c>
      <c r="I18" s="30">
        <f>SUM(I11:I17)</f>
        <v>0</v>
      </c>
      <c r="J18" s="31"/>
      <c r="K18" s="32">
        <f>SUM(K11:K17)</f>
        <v>1</v>
      </c>
      <c r="M18" s="33"/>
    </row>
    <row r="19" spans="1:15" ht="13.8" thickTop="1" x14ac:dyDescent="0.25">
      <c r="A19" s="23"/>
      <c r="D19" s="34"/>
      <c r="E19" s="34"/>
      <c r="F19" s="35"/>
      <c r="G19" s="34"/>
      <c r="H19" s="36" t="s">
        <v>4</v>
      </c>
      <c r="I19" s="37"/>
      <c r="J19" s="37"/>
      <c r="K19" s="32"/>
    </row>
    <row r="20" spans="1:15" x14ac:dyDescent="0.25">
      <c r="A20" s="23">
        <v>21156</v>
      </c>
      <c r="B20" t="s">
        <v>36</v>
      </c>
      <c r="C20" s="24"/>
      <c r="D20" s="34">
        <v>179853676.72</v>
      </c>
      <c r="E20" s="38">
        <v>0.31319999999999998</v>
      </c>
      <c r="F20" s="39">
        <f>ROUND(D20*E20,0)</f>
        <v>56330172</v>
      </c>
      <c r="G20" s="38">
        <v>0.31319999999999998</v>
      </c>
      <c r="H20" s="39">
        <f>ROUND(D20*G20,0)</f>
        <v>56330172</v>
      </c>
      <c r="I20" s="39">
        <f>+H20-F20</f>
        <v>0</v>
      </c>
      <c r="J20" s="39"/>
      <c r="K20" s="32">
        <v>1</v>
      </c>
    </row>
    <row r="21" spans="1:15" ht="13.8" thickBot="1" x14ac:dyDescent="0.3">
      <c r="A21" s="23"/>
      <c r="B21" t="s">
        <v>37</v>
      </c>
      <c r="C21" s="24"/>
      <c r="D21" s="28">
        <f>SUM(D20:D20)</f>
        <v>179853676.72</v>
      </c>
      <c r="E21" s="40"/>
      <c r="F21" s="29">
        <f>SUM(F20:F20)</f>
        <v>56330172</v>
      </c>
      <c r="G21" s="40"/>
      <c r="H21" s="41">
        <f>SUM(H20:H20)</f>
        <v>56330172</v>
      </c>
      <c r="I21" s="41">
        <f>SUM(I20:I20)</f>
        <v>0</v>
      </c>
      <c r="J21" s="42"/>
    </row>
    <row r="22" spans="1:15" ht="13.8" thickTop="1" x14ac:dyDescent="0.25">
      <c r="A22" s="43"/>
      <c r="E22" s="44"/>
      <c r="G22" s="44"/>
      <c r="H22" s="45" t="s">
        <v>4</v>
      </c>
    </row>
    <row r="23" spans="1:15" ht="14.4" x14ac:dyDescent="0.3">
      <c r="A23" s="40">
        <v>30100</v>
      </c>
      <c r="B23" s="14" t="s">
        <v>38</v>
      </c>
      <c r="C23" s="24"/>
      <c r="D23" s="3">
        <v>8888589.0399999991</v>
      </c>
      <c r="E23" s="38">
        <v>0.12520000000000001</v>
      </c>
      <c r="F23" s="46">
        <f>ROUND(D23*E23,0)</f>
        <v>1112851</v>
      </c>
      <c r="G23" s="38">
        <v>0.12520000000000001</v>
      </c>
      <c r="H23" s="27">
        <f>ROUND(D23*G23,0)</f>
        <v>1112851</v>
      </c>
      <c r="I23" s="27">
        <f t="shared" ref="I23:I86" si="4">+H23-F23</f>
        <v>0</v>
      </c>
      <c r="J23" s="27"/>
      <c r="K23" s="6">
        <f t="shared" ref="K23:K86" si="5">ROUND(F23/$F$243,7)</f>
        <v>1.4012E-3</v>
      </c>
      <c r="L23" s="4"/>
      <c r="O23" s="47"/>
    </row>
    <row r="24" spans="1:15" ht="14.4" x14ac:dyDescent="0.3">
      <c r="A24" s="40">
        <v>30101</v>
      </c>
      <c r="B24" s="14" t="s">
        <v>39</v>
      </c>
      <c r="C24" s="24"/>
      <c r="D24" s="3">
        <v>14566347.380000001</v>
      </c>
      <c r="E24" s="38">
        <v>0.12520000000000001</v>
      </c>
      <c r="F24" s="46">
        <f t="shared" ref="F24:F87" si="6">ROUND(D24*E24,0)</f>
        <v>1823707</v>
      </c>
      <c r="G24" s="38">
        <v>0.12520000000000001</v>
      </c>
      <c r="H24" s="27">
        <f t="shared" ref="H24:H87" si="7">ROUND(D24*G24,0)</f>
        <v>1823707</v>
      </c>
      <c r="I24" s="27">
        <f t="shared" si="4"/>
        <v>0</v>
      </c>
      <c r="J24" s="27"/>
      <c r="K24" s="6">
        <f t="shared" si="5"/>
        <v>2.2962E-3</v>
      </c>
      <c r="L24" s="4"/>
      <c r="O24" s="47"/>
    </row>
    <row r="25" spans="1:15" ht="14.4" x14ac:dyDescent="0.3">
      <c r="A25" s="40">
        <v>30103</v>
      </c>
      <c r="B25" s="14" t="s">
        <v>40</v>
      </c>
      <c r="C25" s="24"/>
      <c r="D25" s="3">
        <v>26649295.77</v>
      </c>
      <c r="E25" s="38">
        <v>0.12520000000000001</v>
      </c>
      <c r="F25" s="46">
        <f t="shared" si="6"/>
        <v>3336492</v>
      </c>
      <c r="G25" s="38">
        <v>0.12520000000000001</v>
      </c>
      <c r="H25" s="27">
        <f t="shared" si="7"/>
        <v>3336492</v>
      </c>
      <c r="I25" s="27">
        <f t="shared" si="4"/>
        <v>0</v>
      </c>
      <c r="J25" s="27"/>
      <c r="K25" s="6">
        <f t="shared" si="5"/>
        <v>4.2008999999999996E-3</v>
      </c>
      <c r="L25" s="4"/>
      <c r="O25" s="47"/>
    </row>
    <row r="26" spans="1:15" ht="14.4" x14ac:dyDescent="0.3">
      <c r="A26" s="40">
        <v>30107</v>
      </c>
      <c r="B26" s="14" t="s">
        <v>41</v>
      </c>
      <c r="C26" s="24"/>
      <c r="D26" s="3">
        <v>8685304.2599999998</v>
      </c>
      <c r="E26" s="38">
        <v>0.12520000000000001</v>
      </c>
      <c r="F26" s="46">
        <f t="shared" si="6"/>
        <v>1087400</v>
      </c>
      <c r="G26" s="38">
        <v>0.12520000000000001</v>
      </c>
      <c r="H26" s="27">
        <f t="shared" si="7"/>
        <v>1087400</v>
      </c>
      <c r="I26" s="27">
        <f t="shared" si="4"/>
        <v>0</v>
      </c>
      <c r="J26" s="27"/>
      <c r="K26" s="6">
        <f t="shared" si="5"/>
        <v>1.3691E-3</v>
      </c>
      <c r="L26" s="4"/>
      <c r="O26" s="47"/>
    </row>
    <row r="27" spans="1:15" ht="14.4" x14ac:dyDescent="0.3">
      <c r="A27" s="40">
        <v>30109</v>
      </c>
      <c r="B27" s="14" t="s">
        <v>42</v>
      </c>
      <c r="C27" s="24"/>
      <c r="D27" s="3">
        <v>2670428.7700000005</v>
      </c>
      <c r="E27" s="38">
        <v>0.12520000000000001</v>
      </c>
      <c r="F27" s="46">
        <f t="shared" si="6"/>
        <v>334338</v>
      </c>
      <c r="G27" s="38">
        <v>0.12520000000000001</v>
      </c>
      <c r="H27" s="27">
        <f t="shared" si="7"/>
        <v>334338</v>
      </c>
      <c r="I27" s="27">
        <f t="shared" si="4"/>
        <v>0</v>
      </c>
      <c r="J27" s="27"/>
      <c r="K27" s="6">
        <f t="shared" si="5"/>
        <v>4.2099999999999999E-4</v>
      </c>
      <c r="L27" s="4"/>
      <c r="O27" s="47"/>
    </row>
    <row r="28" spans="1:15" ht="14.4" x14ac:dyDescent="0.3">
      <c r="A28" s="40">
        <v>30110</v>
      </c>
      <c r="B28" t="s">
        <v>43</v>
      </c>
      <c r="C28" s="24"/>
      <c r="D28" s="3">
        <v>3643565.7499999995</v>
      </c>
      <c r="E28" s="38">
        <v>0.12520000000000001</v>
      </c>
      <c r="F28" s="46">
        <f t="shared" si="6"/>
        <v>456174</v>
      </c>
      <c r="G28" s="38">
        <v>0.12520000000000001</v>
      </c>
      <c r="H28" s="27">
        <f t="shared" si="7"/>
        <v>456174</v>
      </c>
      <c r="I28" s="27">
        <f t="shared" si="4"/>
        <v>0</v>
      </c>
      <c r="J28" s="27"/>
      <c r="K28" s="6">
        <f t="shared" si="5"/>
        <v>5.7439999999999998E-4</v>
      </c>
      <c r="L28" s="4"/>
      <c r="O28" s="47"/>
    </row>
    <row r="29" spans="1:15" ht="14.4" x14ac:dyDescent="0.3">
      <c r="A29" s="40">
        <v>30111</v>
      </c>
      <c r="B29" t="s">
        <v>44</v>
      </c>
      <c r="C29" s="24"/>
      <c r="D29" s="3">
        <v>27504813.639999993</v>
      </c>
      <c r="E29" s="38">
        <v>0.12520000000000001</v>
      </c>
      <c r="F29" s="46">
        <f t="shared" si="6"/>
        <v>3443603</v>
      </c>
      <c r="G29" s="38">
        <v>0.12520000000000001</v>
      </c>
      <c r="H29" s="27">
        <f t="shared" si="7"/>
        <v>3443603</v>
      </c>
      <c r="I29" s="27">
        <f t="shared" si="4"/>
        <v>0</v>
      </c>
      <c r="J29" s="27"/>
      <c r="K29" s="6">
        <f t="shared" si="5"/>
        <v>4.3357999999999999E-3</v>
      </c>
      <c r="L29" s="4"/>
      <c r="O29" s="47"/>
    </row>
    <row r="30" spans="1:15" ht="14.4" x14ac:dyDescent="0.3">
      <c r="A30" s="40">
        <v>30112</v>
      </c>
      <c r="B30" t="s">
        <v>45</v>
      </c>
      <c r="C30" s="24"/>
      <c r="D30" s="3">
        <v>480317.29</v>
      </c>
      <c r="E30" s="38">
        <v>0.12520000000000001</v>
      </c>
      <c r="F30" s="46">
        <f t="shared" si="6"/>
        <v>60136</v>
      </c>
      <c r="G30" s="38">
        <v>0.12520000000000001</v>
      </c>
      <c r="H30" s="27">
        <f t="shared" si="7"/>
        <v>60136</v>
      </c>
      <c r="I30" s="27">
        <f t="shared" si="4"/>
        <v>0</v>
      </c>
      <c r="J30" s="27"/>
      <c r="K30" s="6">
        <f t="shared" si="5"/>
        <v>7.5699999999999997E-5</v>
      </c>
      <c r="L30" s="4"/>
      <c r="O30" s="47"/>
    </row>
    <row r="31" spans="1:15" ht="14.4" x14ac:dyDescent="0.3">
      <c r="A31" s="40">
        <v>30114</v>
      </c>
      <c r="B31" t="s">
        <v>46</v>
      </c>
      <c r="C31" s="24"/>
      <c r="D31" s="3">
        <v>47360759.490000002</v>
      </c>
      <c r="E31" s="38">
        <v>0.12520000000000001</v>
      </c>
      <c r="F31" s="46">
        <f t="shared" si="6"/>
        <v>5929567</v>
      </c>
      <c r="G31" s="38">
        <v>0.12520000000000001</v>
      </c>
      <c r="H31" s="27">
        <f t="shared" si="7"/>
        <v>5929567</v>
      </c>
      <c r="I31" s="27">
        <f t="shared" si="4"/>
        <v>0</v>
      </c>
      <c r="J31" s="27"/>
      <c r="K31" s="6">
        <f t="shared" si="5"/>
        <v>7.4659000000000001E-3</v>
      </c>
      <c r="L31" s="4"/>
      <c r="O31" s="47"/>
    </row>
    <row r="32" spans="1:15" ht="14.4" x14ac:dyDescent="0.3">
      <c r="A32" s="40">
        <v>30115</v>
      </c>
      <c r="B32" t="s">
        <v>47</v>
      </c>
      <c r="C32" s="24"/>
      <c r="D32" s="3">
        <v>28752514.719999999</v>
      </c>
      <c r="E32" s="38">
        <v>0.12520000000000001</v>
      </c>
      <c r="F32" s="46">
        <f t="shared" si="6"/>
        <v>3599815</v>
      </c>
      <c r="G32" s="38">
        <v>0.12520000000000001</v>
      </c>
      <c r="H32" s="27">
        <f t="shared" si="7"/>
        <v>3599815</v>
      </c>
      <c r="I32" s="27">
        <f t="shared" si="4"/>
        <v>0</v>
      </c>
      <c r="J32" s="27"/>
      <c r="K32" s="6">
        <f t="shared" si="5"/>
        <v>4.5325000000000001E-3</v>
      </c>
      <c r="L32" s="4"/>
      <c r="O32" s="47"/>
    </row>
    <row r="33" spans="1:15" ht="14.4" x14ac:dyDescent="0.3">
      <c r="A33" s="40">
        <v>30116</v>
      </c>
      <c r="B33" t="s">
        <v>48</v>
      </c>
      <c r="C33" s="24"/>
      <c r="D33" s="3">
        <v>8349005.8200000003</v>
      </c>
      <c r="E33" s="38">
        <v>0.12520000000000001</v>
      </c>
      <c r="F33" s="46">
        <f t="shared" si="6"/>
        <v>1045296</v>
      </c>
      <c r="G33" s="38">
        <v>0.12520000000000001</v>
      </c>
      <c r="H33" s="27">
        <f t="shared" si="7"/>
        <v>1045296</v>
      </c>
      <c r="I33" s="27">
        <f t="shared" si="4"/>
        <v>0</v>
      </c>
      <c r="J33" s="27"/>
      <c r="K33" s="6">
        <f t="shared" si="5"/>
        <v>1.3161E-3</v>
      </c>
      <c r="L33" s="4"/>
      <c r="O33" s="47"/>
    </row>
    <row r="34" spans="1:15" ht="14.4" x14ac:dyDescent="0.3">
      <c r="A34" s="40">
        <v>30117</v>
      </c>
      <c r="B34" t="s">
        <v>49</v>
      </c>
      <c r="C34" s="24"/>
      <c r="D34" s="3">
        <v>7631298.8400000017</v>
      </c>
      <c r="E34" s="38">
        <v>0.12520000000000001</v>
      </c>
      <c r="F34" s="46">
        <f t="shared" si="6"/>
        <v>955439</v>
      </c>
      <c r="G34" s="38">
        <v>0.12520000000000001</v>
      </c>
      <c r="H34" s="27">
        <f t="shared" si="7"/>
        <v>955439</v>
      </c>
      <c r="I34" s="27">
        <f t="shared" si="4"/>
        <v>0</v>
      </c>
      <c r="J34" s="27"/>
      <c r="K34" s="6">
        <f t="shared" si="5"/>
        <v>1.2030000000000001E-3</v>
      </c>
      <c r="L34" s="4"/>
      <c r="O34" s="47"/>
    </row>
    <row r="35" spans="1:15" ht="14.4" x14ac:dyDescent="0.3">
      <c r="A35" s="40">
        <v>30119</v>
      </c>
      <c r="B35" t="s">
        <v>50</v>
      </c>
      <c r="C35" s="24"/>
      <c r="D35" s="3">
        <v>121654.34999999999</v>
      </c>
      <c r="E35" s="38">
        <v>0.12520000000000001</v>
      </c>
      <c r="F35" s="46">
        <f t="shared" si="6"/>
        <v>15231</v>
      </c>
      <c r="G35" s="38">
        <v>0.12520000000000001</v>
      </c>
      <c r="H35" s="27">
        <f t="shared" si="7"/>
        <v>15231</v>
      </c>
      <c r="I35" s="27">
        <f t="shared" si="4"/>
        <v>0</v>
      </c>
      <c r="J35" s="27"/>
      <c r="K35" s="6">
        <f t="shared" si="5"/>
        <v>1.9199999999999999E-5</v>
      </c>
      <c r="L35" s="4"/>
      <c r="O35" s="47"/>
    </row>
    <row r="36" spans="1:15" ht="14.4" x14ac:dyDescent="0.3">
      <c r="A36" s="40">
        <v>30121</v>
      </c>
      <c r="B36" t="s">
        <v>51</v>
      </c>
      <c r="C36" s="24"/>
      <c r="D36" s="3">
        <v>3083473.02</v>
      </c>
      <c r="E36" s="38">
        <v>0.12520000000000001</v>
      </c>
      <c r="F36" s="46">
        <f t="shared" si="6"/>
        <v>386051</v>
      </c>
      <c r="G36" s="38">
        <v>0.12520000000000001</v>
      </c>
      <c r="H36" s="27">
        <f t="shared" si="7"/>
        <v>386051</v>
      </c>
      <c r="I36" s="27">
        <f t="shared" si="4"/>
        <v>0</v>
      </c>
      <c r="J36" s="27"/>
      <c r="K36" s="6">
        <f t="shared" si="5"/>
        <v>4.861E-4</v>
      </c>
      <c r="L36" s="4"/>
      <c r="O36" s="47"/>
    </row>
    <row r="37" spans="1:15" ht="14.4" x14ac:dyDescent="0.3">
      <c r="A37" s="40">
        <v>30122</v>
      </c>
      <c r="B37" t="s">
        <v>52</v>
      </c>
      <c r="C37" s="24"/>
      <c r="D37" s="3">
        <v>5566437.6300000008</v>
      </c>
      <c r="E37" s="38">
        <v>0.12520000000000001</v>
      </c>
      <c r="F37" s="46">
        <f t="shared" si="6"/>
        <v>696918</v>
      </c>
      <c r="G37" s="38">
        <v>0.12520000000000001</v>
      </c>
      <c r="H37" s="27">
        <f t="shared" si="7"/>
        <v>696918</v>
      </c>
      <c r="I37" s="27">
        <f t="shared" si="4"/>
        <v>0</v>
      </c>
      <c r="J37" s="27"/>
      <c r="K37" s="6">
        <f t="shared" si="5"/>
        <v>8.7750000000000002E-4</v>
      </c>
      <c r="L37" s="4"/>
      <c r="O37" s="47"/>
    </row>
    <row r="38" spans="1:15" ht="14.4" x14ac:dyDescent="0.3">
      <c r="A38" s="40">
        <v>30123</v>
      </c>
      <c r="B38" t="s">
        <v>53</v>
      </c>
      <c r="C38" s="24"/>
      <c r="D38" s="3">
        <v>20618135.329999998</v>
      </c>
      <c r="E38" s="38">
        <v>0.12520000000000001</v>
      </c>
      <c r="F38" s="46">
        <f t="shared" si="6"/>
        <v>2581391</v>
      </c>
      <c r="G38" s="38">
        <v>0.12520000000000001</v>
      </c>
      <c r="H38" s="27">
        <f t="shared" si="7"/>
        <v>2581391</v>
      </c>
      <c r="I38" s="27">
        <f t="shared" si="4"/>
        <v>0</v>
      </c>
      <c r="J38" s="27"/>
      <c r="K38" s="6">
        <f t="shared" si="5"/>
        <v>3.2502E-3</v>
      </c>
      <c r="L38" s="4"/>
      <c r="O38" s="47"/>
    </row>
    <row r="39" spans="1:15" ht="14.4" x14ac:dyDescent="0.3">
      <c r="A39" s="40">
        <v>30125</v>
      </c>
      <c r="B39" t="s">
        <v>54</v>
      </c>
      <c r="C39" s="24"/>
      <c r="D39" s="3">
        <v>9401848.1099999994</v>
      </c>
      <c r="E39" s="38">
        <v>0.12520000000000001</v>
      </c>
      <c r="F39" s="46">
        <f t="shared" si="6"/>
        <v>1177111</v>
      </c>
      <c r="G39" s="38">
        <v>0.12520000000000001</v>
      </c>
      <c r="H39" s="27">
        <f t="shared" si="7"/>
        <v>1177111</v>
      </c>
      <c r="I39" s="27">
        <f t="shared" si="4"/>
        <v>0</v>
      </c>
      <c r="J39" s="27"/>
      <c r="K39" s="6">
        <f t="shared" si="5"/>
        <v>1.4821000000000001E-3</v>
      </c>
      <c r="L39" s="4"/>
      <c r="O39" s="47"/>
    </row>
    <row r="40" spans="1:15" ht="14.4" x14ac:dyDescent="0.3">
      <c r="A40" s="40">
        <v>30127</v>
      </c>
      <c r="B40" t="s">
        <v>55</v>
      </c>
      <c r="C40" s="24"/>
      <c r="D40" s="3">
        <v>15885677.020000001</v>
      </c>
      <c r="E40" s="38">
        <v>0.12520000000000001</v>
      </c>
      <c r="F40" s="46">
        <f t="shared" si="6"/>
        <v>1988887</v>
      </c>
      <c r="G40" s="38">
        <v>0.12520000000000001</v>
      </c>
      <c r="H40" s="27">
        <f t="shared" si="7"/>
        <v>1988887</v>
      </c>
      <c r="I40" s="27">
        <f t="shared" si="4"/>
        <v>0</v>
      </c>
      <c r="J40" s="27"/>
      <c r="K40" s="6">
        <f t="shared" si="5"/>
        <v>2.5041999999999998E-3</v>
      </c>
      <c r="L40" s="4"/>
      <c r="O40" s="47"/>
    </row>
    <row r="41" spans="1:15" ht="14.4" x14ac:dyDescent="0.3">
      <c r="A41" s="40">
        <v>30128</v>
      </c>
      <c r="B41" t="s">
        <v>56</v>
      </c>
      <c r="C41" s="24"/>
      <c r="D41" s="3">
        <v>14460892.139999999</v>
      </c>
      <c r="E41" s="38">
        <v>0.12520000000000001</v>
      </c>
      <c r="F41" s="46">
        <f t="shared" si="6"/>
        <v>1810504</v>
      </c>
      <c r="G41" s="38">
        <v>0.12520000000000001</v>
      </c>
      <c r="H41" s="27">
        <f t="shared" si="7"/>
        <v>1810504</v>
      </c>
      <c r="I41" s="27">
        <f t="shared" si="4"/>
        <v>0</v>
      </c>
      <c r="J41" s="27"/>
      <c r="K41" s="6">
        <f t="shared" si="5"/>
        <v>2.2796000000000001E-3</v>
      </c>
      <c r="L41" s="4"/>
      <c r="O41" s="47"/>
    </row>
    <row r="42" spans="1:15" ht="14.4" x14ac:dyDescent="0.3">
      <c r="A42" s="40">
        <v>30129</v>
      </c>
      <c r="B42" t="s">
        <v>57</v>
      </c>
      <c r="C42" s="24"/>
      <c r="D42" s="3">
        <v>11891837.710000001</v>
      </c>
      <c r="E42" s="38">
        <v>0.12520000000000001</v>
      </c>
      <c r="F42" s="46">
        <f t="shared" si="6"/>
        <v>1488858</v>
      </c>
      <c r="G42" s="38">
        <v>0.12520000000000001</v>
      </c>
      <c r="H42" s="27">
        <f t="shared" si="7"/>
        <v>1488858</v>
      </c>
      <c r="I42" s="27">
        <f t="shared" si="4"/>
        <v>0</v>
      </c>
      <c r="J42" s="27"/>
      <c r="K42" s="6">
        <f t="shared" si="5"/>
        <v>1.8745999999999999E-3</v>
      </c>
      <c r="L42" s="4"/>
      <c r="O42" s="47"/>
    </row>
    <row r="43" spans="1:15" ht="14.4" x14ac:dyDescent="0.3">
      <c r="A43" s="40">
        <v>30132</v>
      </c>
      <c r="B43" t="s">
        <v>58</v>
      </c>
      <c r="C43" s="24"/>
      <c r="D43" s="3">
        <v>6144500.4899999993</v>
      </c>
      <c r="E43" s="38">
        <v>0.12520000000000001</v>
      </c>
      <c r="F43" s="46">
        <f t="shared" si="6"/>
        <v>769291</v>
      </c>
      <c r="G43" s="38">
        <v>0.12520000000000001</v>
      </c>
      <c r="H43" s="27">
        <f t="shared" si="7"/>
        <v>769291</v>
      </c>
      <c r="I43" s="27">
        <f t="shared" si="4"/>
        <v>0</v>
      </c>
      <c r="J43" s="27"/>
      <c r="K43" s="6">
        <f t="shared" si="5"/>
        <v>9.6860000000000002E-4</v>
      </c>
      <c r="L43" s="4"/>
      <c r="O43" s="47"/>
    </row>
    <row r="44" spans="1:15" ht="14.4" x14ac:dyDescent="0.3">
      <c r="A44" s="40">
        <v>30133</v>
      </c>
      <c r="B44" t="s">
        <v>59</v>
      </c>
      <c r="C44" s="24"/>
      <c r="D44" s="3">
        <v>11197475.489999998</v>
      </c>
      <c r="E44" s="38">
        <v>0.12520000000000001</v>
      </c>
      <c r="F44" s="46">
        <f t="shared" si="6"/>
        <v>1401924</v>
      </c>
      <c r="G44" s="38">
        <v>0.12520000000000001</v>
      </c>
      <c r="H44" s="27">
        <f t="shared" si="7"/>
        <v>1401924</v>
      </c>
      <c r="I44" s="27">
        <f t="shared" si="4"/>
        <v>0</v>
      </c>
      <c r="J44" s="27"/>
      <c r="K44" s="6">
        <f t="shared" si="5"/>
        <v>1.7650999999999999E-3</v>
      </c>
      <c r="L44" s="4"/>
      <c r="O44" s="47"/>
    </row>
    <row r="45" spans="1:15" ht="14.4" x14ac:dyDescent="0.3">
      <c r="A45" s="40">
        <v>30136</v>
      </c>
      <c r="B45" t="s">
        <v>60</v>
      </c>
      <c r="C45" s="24"/>
      <c r="D45" s="3">
        <v>41579131.460000001</v>
      </c>
      <c r="E45" s="38">
        <v>0.12520000000000001</v>
      </c>
      <c r="F45" s="46">
        <f t="shared" si="6"/>
        <v>5205707</v>
      </c>
      <c r="G45" s="38">
        <v>0.12520000000000001</v>
      </c>
      <c r="H45" s="27">
        <f t="shared" si="7"/>
        <v>5205707</v>
      </c>
      <c r="I45" s="27">
        <f t="shared" si="4"/>
        <v>0</v>
      </c>
      <c r="J45" s="27"/>
      <c r="K45" s="6">
        <f t="shared" si="5"/>
        <v>6.5544000000000002E-3</v>
      </c>
      <c r="L45" s="4"/>
      <c r="O45" s="47"/>
    </row>
    <row r="46" spans="1:15" ht="14.4" x14ac:dyDescent="0.3">
      <c r="A46" s="40">
        <v>30140</v>
      </c>
      <c r="B46" t="s">
        <v>61</v>
      </c>
      <c r="C46" s="24"/>
      <c r="D46" s="3">
        <v>14230631.720000003</v>
      </c>
      <c r="E46" s="38">
        <v>0.12520000000000001</v>
      </c>
      <c r="F46" s="46">
        <f t="shared" si="6"/>
        <v>1781675</v>
      </c>
      <c r="G46" s="38">
        <v>0.12520000000000001</v>
      </c>
      <c r="H46" s="27">
        <f t="shared" si="7"/>
        <v>1781675</v>
      </c>
      <c r="I46" s="27">
        <f t="shared" si="4"/>
        <v>0</v>
      </c>
      <c r="J46" s="27"/>
      <c r="K46" s="6">
        <f t="shared" si="5"/>
        <v>2.2433000000000002E-3</v>
      </c>
      <c r="L46" s="4"/>
      <c r="O46" s="47"/>
    </row>
    <row r="47" spans="1:15" ht="14.4" x14ac:dyDescent="0.3">
      <c r="A47" s="40">
        <v>30141</v>
      </c>
      <c r="B47" t="s">
        <v>62</v>
      </c>
      <c r="C47" s="24"/>
      <c r="D47" s="3">
        <v>50465759.149999991</v>
      </c>
      <c r="E47" s="38">
        <v>0.12520000000000001</v>
      </c>
      <c r="F47" s="46">
        <f t="shared" si="6"/>
        <v>6318313</v>
      </c>
      <c r="G47" s="38">
        <v>0.12520000000000001</v>
      </c>
      <c r="H47" s="27">
        <f t="shared" si="7"/>
        <v>6318313</v>
      </c>
      <c r="I47" s="27">
        <f t="shared" si="4"/>
        <v>0</v>
      </c>
      <c r="J47" s="27"/>
      <c r="K47" s="6">
        <f t="shared" si="5"/>
        <v>7.9553000000000002E-3</v>
      </c>
      <c r="L47" s="4"/>
      <c r="O47" s="47"/>
    </row>
    <row r="48" spans="1:15" ht="14.4" x14ac:dyDescent="0.3">
      <c r="A48" s="40">
        <v>30143</v>
      </c>
      <c r="B48" t="s">
        <v>63</v>
      </c>
      <c r="C48" s="24"/>
      <c r="D48" s="3">
        <v>1725879.5099999998</v>
      </c>
      <c r="E48" s="38">
        <v>0.12520000000000001</v>
      </c>
      <c r="F48" s="46">
        <f t="shared" si="6"/>
        <v>216080</v>
      </c>
      <c r="G48" s="38">
        <v>0.12520000000000001</v>
      </c>
      <c r="H48" s="27">
        <f t="shared" si="7"/>
        <v>216080</v>
      </c>
      <c r="I48" s="27">
        <f t="shared" si="4"/>
        <v>0</v>
      </c>
      <c r="J48" s="27"/>
      <c r="K48" s="6">
        <f t="shared" si="5"/>
        <v>2.721E-4</v>
      </c>
      <c r="L48" s="4"/>
      <c r="O48" s="47"/>
    </row>
    <row r="49" spans="1:15" ht="14.4" x14ac:dyDescent="0.3">
      <c r="A49" s="40">
        <v>30146</v>
      </c>
      <c r="B49" t="s">
        <v>64</v>
      </c>
      <c r="C49" s="24"/>
      <c r="D49" s="3">
        <v>5340946.0999999987</v>
      </c>
      <c r="E49" s="38">
        <v>0.12520000000000001</v>
      </c>
      <c r="F49" s="46">
        <f t="shared" si="6"/>
        <v>668686</v>
      </c>
      <c r="G49" s="38">
        <v>0.12520000000000001</v>
      </c>
      <c r="H49" s="27">
        <f t="shared" si="7"/>
        <v>668686</v>
      </c>
      <c r="I49" s="27">
        <f t="shared" si="4"/>
        <v>0</v>
      </c>
      <c r="J49" s="27"/>
      <c r="K49" s="6">
        <f t="shared" si="5"/>
        <v>8.4190000000000003E-4</v>
      </c>
      <c r="L49" s="4"/>
      <c r="O49" s="47"/>
    </row>
    <row r="50" spans="1:15" ht="14.4" x14ac:dyDescent="0.3">
      <c r="A50" s="40">
        <v>30147</v>
      </c>
      <c r="B50" t="s">
        <v>65</v>
      </c>
      <c r="C50" s="24"/>
      <c r="D50" s="3">
        <v>4249308.1100000003</v>
      </c>
      <c r="E50" s="38">
        <v>0.12520000000000001</v>
      </c>
      <c r="F50" s="46">
        <f t="shared" si="6"/>
        <v>532013</v>
      </c>
      <c r="G50" s="38">
        <v>0.12520000000000001</v>
      </c>
      <c r="H50" s="27">
        <f t="shared" si="7"/>
        <v>532013</v>
      </c>
      <c r="I50" s="27">
        <f t="shared" si="4"/>
        <v>0</v>
      </c>
      <c r="J50" s="27"/>
      <c r="K50" s="6">
        <f t="shared" si="5"/>
        <v>6.6989999999999997E-4</v>
      </c>
      <c r="L50" s="4"/>
      <c r="O50" s="47"/>
    </row>
    <row r="51" spans="1:15" ht="14.4" x14ac:dyDescent="0.3">
      <c r="A51" s="40">
        <v>30148</v>
      </c>
      <c r="B51" t="s">
        <v>66</v>
      </c>
      <c r="C51" s="24"/>
      <c r="D51" s="3">
        <v>492325.70000000007</v>
      </c>
      <c r="E51" s="38">
        <v>0.12520000000000001</v>
      </c>
      <c r="F51" s="46">
        <f t="shared" si="6"/>
        <v>61639</v>
      </c>
      <c r="G51" s="38">
        <v>0.12520000000000001</v>
      </c>
      <c r="H51" s="27">
        <f t="shared" si="7"/>
        <v>61639</v>
      </c>
      <c r="I51" s="27">
        <f t="shared" si="4"/>
        <v>0</v>
      </c>
      <c r="J51" s="27"/>
      <c r="K51" s="6">
        <f t="shared" si="5"/>
        <v>7.7600000000000002E-5</v>
      </c>
      <c r="L51" s="4"/>
      <c r="O51" s="47"/>
    </row>
    <row r="52" spans="1:15" ht="14.4" x14ac:dyDescent="0.3">
      <c r="A52" s="40">
        <v>30151</v>
      </c>
      <c r="B52" t="s">
        <v>67</v>
      </c>
      <c r="C52" s="24"/>
      <c r="D52" s="3">
        <v>15165564.18</v>
      </c>
      <c r="E52" s="38">
        <v>0.12520000000000001</v>
      </c>
      <c r="F52" s="46">
        <f t="shared" si="6"/>
        <v>1898729</v>
      </c>
      <c r="G52" s="38">
        <v>0.12520000000000001</v>
      </c>
      <c r="H52" s="27">
        <f t="shared" si="7"/>
        <v>1898729</v>
      </c>
      <c r="I52" s="27">
        <f t="shared" si="4"/>
        <v>0</v>
      </c>
      <c r="J52" s="27"/>
      <c r="K52" s="6">
        <f t="shared" si="5"/>
        <v>2.3906999999999999E-3</v>
      </c>
      <c r="L52" s="4"/>
      <c r="O52" s="47"/>
    </row>
    <row r="53" spans="1:15" ht="14.4" x14ac:dyDescent="0.3">
      <c r="A53" s="40">
        <v>30152</v>
      </c>
      <c r="B53" t="s">
        <v>68</v>
      </c>
      <c r="C53" s="24"/>
      <c r="D53" s="3">
        <v>9907281.2699999996</v>
      </c>
      <c r="E53" s="38">
        <v>0.12520000000000001</v>
      </c>
      <c r="F53" s="46">
        <f t="shared" si="6"/>
        <v>1240392</v>
      </c>
      <c r="G53" s="38">
        <v>0.12520000000000001</v>
      </c>
      <c r="H53" s="27">
        <f t="shared" si="7"/>
        <v>1240392</v>
      </c>
      <c r="I53" s="27">
        <f t="shared" si="4"/>
        <v>0</v>
      </c>
      <c r="J53" s="27"/>
      <c r="K53" s="6">
        <f t="shared" si="5"/>
        <v>1.5617999999999999E-3</v>
      </c>
      <c r="L53" s="4"/>
      <c r="O53" s="47"/>
    </row>
    <row r="54" spans="1:15" ht="14.4" x14ac:dyDescent="0.3">
      <c r="A54" s="40">
        <v>30154</v>
      </c>
      <c r="B54" t="s">
        <v>69</v>
      </c>
      <c r="C54" s="24"/>
      <c r="D54" s="3">
        <v>124787333.93000001</v>
      </c>
      <c r="E54" s="38">
        <v>0.12520000000000001</v>
      </c>
      <c r="F54" s="46">
        <f t="shared" si="6"/>
        <v>15623374</v>
      </c>
      <c r="G54" s="38">
        <v>0.12520000000000001</v>
      </c>
      <c r="H54" s="27">
        <f t="shared" si="7"/>
        <v>15623374</v>
      </c>
      <c r="I54" s="27">
        <f t="shared" si="4"/>
        <v>0</v>
      </c>
      <c r="J54" s="27"/>
      <c r="K54" s="6">
        <f t="shared" si="5"/>
        <v>1.96712E-2</v>
      </c>
      <c r="L54" s="4"/>
      <c r="O54" s="47"/>
    </row>
    <row r="55" spans="1:15" ht="14.4" x14ac:dyDescent="0.3">
      <c r="A55" s="40">
        <v>30156</v>
      </c>
      <c r="B55" s="14" t="s">
        <v>70</v>
      </c>
      <c r="C55" s="24"/>
      <c r="D55" s="3">
        <v>62824549.880000003</v>
      </c>
      <c r="E55" s="38">
        <v>0.12520000000000001</v>
      </c>
      <c r="F55" s="46">
        <f t="shared" si="6"/>
        <v>7865634</v>
      </c>
      <c r="G55" s="38">
        <v>0.12520000000000001</v>
      </c>
      <c r="H55" s="27">
        <f t="shared" si="7"/>
        <v>7865634</v>
      </c>
      <c r="I55" s="27">
        <f t="shared" si="4"/>
        <v>0</v>
      </c>
      <c r="J55" s="27"/>
      <c r="K55" s="6">
        <f t="shared" si="5"/>
        <v>9.9035000000000008E-3</v>
      </c>
      <c r="L55" s="4"/>
      <c r="O55" s="47"/>
    </row>
    <row r="56" spans="1:15" ht="14.4" x14ac:dyDescent="0.3">
      <c r="A56" s="40">
        <v>30157</v>
      </c>
      <c r="B56" t="s">
        <v>71</v>
      </c>
      <c r="C56" s="24"/>
      <c r="D56" s="3">
        <v>1157571.33</v>
      </c>
      <c r="E56" s="38">
        <v>0.12520000000000001</v>
      </c>
      <c r="F56" s="46">
        <f t="shared" si="6"/>
        <v>144928</v>
      </c>
      <c r="G56" s="38">
        <v>0.12520000000000001</v>
      </c>
      <c r="H56" s="27">
        <f t="shared" si="7"/>
        <v>144928</v>
      </c>
      <c r="I56" s="27">
        <f t="shared" si="4"/>
        <v>0</v>
      </c>
      <c r="J56" s="27"/>
      <c r="K56" s="6">
        <f t="shared" si="5"/>
        <v>1.8249999999999999E-4</v>
      </c>
      <c r="L56" s="4"/>
      <c r="O56" s="47"/>
    </row>
    <row r="57" spans="1:15" ht="14.4" x14ac:dyDescent="0.3">
      <c r="A57" s="40">
        <v>30158</v>
      </c>
      <c r="B57" t="s">
        <v>0</v>
      </c>
      <c r="C57" s="24"/>
      <c r="D57" s="3">
        <v>48491098.910000004</v>
      </c>
      <c r="E57" s="38">
        <v>0.12520000000000001</v>
      </c>
      <c r="F57" s="46">
        <f t="shared" si="6"/>
        <v>6071086</v>
      </c>
      <c r="G57" s="38">
        <v>0.12520000000000001</v>
      </c>
      <c r="H57" s="27">
        <f t="shared" si="7"/>
        <v>6071086</v>
      </c>
      <c r="I57" s="27">
        <f t="shared" si="4"/>
        <v>0</v>
      </c>
      <c r="J57" s="27"/>
      <c r="K57" s="6">
        <f t="shared" si="5"/>
        <v>7.6439999999999998E-3</v>
      </c>
      <c r="L57" s="4"/>
      <c r="O57" s="47"/>
    </row>
    <row r="58" spans="1:15" ht="14.4" x14ac:dyDescent="0.3">
      <c r="A58" s="40">
        <v>30160</v>
      </c>
      <c r="B58" t="s">
        <v>72</v>
      </c>
      <c r="C58" s="24"/>
      <c r="D58" s="3">
        <v>933723.60000000009</v>
      </c>
      <c r="E58" s="38">
        <v>0.12520000000000001</v>
      </c>
      <c r="F58" s="46">
        <f t="shared" si="6"/>
        <v>116902</v>
      </c>
      <c r="G58" s="38">
        <v>0.12520000000000001</v>
      </c>
      <c r="H58" s="27">
        <f t="shared" si="7"/>
        <v>116902</v>
      </c>
      <c r="I58" s="27">
        <f t="shared" si="4"/>
        <v>0</v>
      </c>
      <c r="J58" s="27"/>
      <c r="K58" s="6">
        <f t="shared" si="5"/>
        <v>1.472E-4</v>
      </c>
      <c r="L58" s="4"/>
      <c r="O58" s="47"/>
    </row>
    <row r="59" spans="1:15" ht="14.4" x14ac:dyDescent="0.3">
      <c r="A59" s="40">
        <v>30161</v>
      </c>
      <c r="B59" t="s">
        <v>73</v>
      </c>
      <c r="C59" s="24"/>
      <c r="D59" s="3">
        <v>61229156.609999999</v>
      </c>
      <c r="E59" s="38">
        <v>0.12520000000000001</v>
      </c>
      <c r="F59" s="46">
        <f t="shared" si="6"/>
        <v>7665890</v>
      </c>
      <c r="G59" s="38">
        <v>0.12520000000000001</v>
      </c>
      <c r="H59" s="27">
        <f t="shared" si="7"/>
        <v>7665890</v>
      </c>
      <c r="I59" s="27">
        <f t="shared" si="4"/>
        <v>0</v>
      </c>
      <c r="J59" s="27"/>
      <c r="K59" s="6">
        <f t="shared" si="5"/>
        <v>9.6520000000000009E-3</v>
      </c>
      <c r="L59" s="4"/>
      <c r="O59" s="47"/>
    </row>
    <row r="60" spans="1:15" ht="14.4" x14ac:dyDescent="0.3">
      <c r="A60" s="40">
        <v>30162</v>
      </c>
      <c r="B60" t="s">
        <v>74</v>
      </c>
      <c r="C60" s="24"/>
      <c r="D60" s="3">
        <v>134543.75999999998</v>
      </c>
      <c r="E60" s="38">
        <v>0.12520000000000001</v>
      </c>
      <c r="F60" s="46">
        <f t="shared" si="6"/>
        <v>16845</v>
      </c>
      <c r="G60" s="38">
        <v>0.12520000000000001</v>
      </c>
      <c r="H60" s="27">
        <f t="shared" si="7"/>
        <v>16845</v>
      </c>
      <c r="I60" s="27">
        <f t="shared" si="4"/>
        <v>0</v>
      </c>
      <c r="J60" s="27"/>
      <c r="K60" s="6">
        <f t="shared" si="5"/>
        <v>2.12E-5</v>
      </c>
      <c r="L60" s="4"/>
      <c r="O60" s="47"/>
    </row>
    <row r="61" spans="1:15" ht="14.4" x14ac:dyDescent="0.3">
      <c r="A61" s="40">
        <v>30164</v>
      </c>
      <c r="B61" t="s">
        <v>75</v>
      </c>
      <c r="C61" s="24"/>
      <c r="D61" s="3">
        <v>957783.76</v>
      </c>
      <c r="E61" s="38">
        <v>0.12520000000000001</v>
      </c>
      <c r="F61" s="46">
        <f t="shared" si="6"/>
        <v>119915</v>
      </c>
      <c r="G61" s="38">
        <v>0.12520000000000001</v>
      </c>
      <c r="H61" s="27">
        <f t="shared" si="7"/>
        <v>119915</v>
      </c>
      <c r="I61" s="27">
        <f t="shared" si="4"/>
        <v>0</v>
      </c>
      <c r="J61" s="27"/>
      <c r="K61" s="6">
        <f t="shared" si="5"/>
        <v>1.5100000000000001E-4</v>
      </c>
      <c r="L61" s="4"/>
      <c r="O61" s="47"/>
    </row>
    <row r="62" spans="1:15" ht="14.4" x14ac:dyDescent="0.3">
      <c r="A62" s="40">
        <v>30165</v>
      </c>
      <c r="B62" t="s">
        <v>76</v>
      </c>
      <c r="C62" s="24"/>
      <c r="D62" s="3">
        <v>12652877.130000001</v>
      </c>
      <c r="E62" s="38">
        <v>0.12520000000000001</v>
      </c>
      <c r="F62" s="46">
        <f>ROUND(D62*E62,0)</f>
        <v>1584140</v>
      </c>
      <c r="G62" s="38">
        <v>0.12520000000000001</v>
      </c>
      <c r="H62" s="27">
        <f t="shared" si="7"/>
        <v>1584140</v>
      </c>
      <c r="I62" s="27">
        <f t="shared" si="4"/>
        <v>0</v>
      </c>
      <c r="J62" s="27"/>
      <c r="K62" s="6">
        <f t="shared" si="5"/>
        <v>1.9946E-3</v>
      </c>
      <c r="L62" s="4"/>
      <c r="O62" s="47"/>
    </row>
    <row r="63" spans="1:15" ht="14.4" x14ac:dyDescent="0.3">
      <c r="A63" s="40">
        <v>30166</v>
      </c>
      <c r="B63" t="s">
        <v>77</v>
      </c>
      <c r="C63" s="24"/>
      <c r="D63" s="3">
        <v>1138129.21</v>
      </c>
      <c r="E63" s="38">
        <v>0.12520000000000001</v>
      </c>
      <c r="F63" s="46">
        <f t="shared" si="6"/>
        <v>142494</v>
      </c>
      <c r="G63" s="38">
        <v>0.12520000000000001</v>
      </c>
      <c r="H63" s="27">
        <f t="shared" si="7"/>
        <v>142494</v>
      </c>
      <c r="I63" s="27">
        <f t="shared" si="4"/>
        <v>0</v>
      </c>
      <c r="J63" s="27"/>
      <c r="K63" s="6">
        <f t="shared" si="5"/>
        <v>1.794E-4</v>
      </c>
      <c r="L63" s="4"/>
      <c r="O63" s="47"/>
    </row>
    <row r="64" spans="1:15" ht="14.4" x14ac:dyDescent="0.3">
      <c r="A64" s="40">
        <v>30171</v>
      </c>
      <c r="B64" t="s">
        <v>78</v>
      </c>
      <c r="C64" s="24"/>
      <c r="D64" s="3">
        <v>70826736.729999989</v>
      </c>
      <c r="E64" s="38">
        <v>0.12520000000000001</v>
      </c>
      <c r="F64" s="46">
        <f t="shared" si="6"/>
        <v>8867507</v>
      </c>
      <c r="G64" s="38">
        <v>0.12520000000000001</v>
      </c>
      <c r="H64" s="27">
        <f t="shared" si="7"/>
        <v>8867507</v>
      </c>
      <c r="I64" s="27">
        <f t="shared" si="4"/>
        <v>0</v>
      </c>
      <c r="J64" s="27"/>
      <c r="K64" s="6">
        <f t="shared" si="5"/>
        <v>1.1165E-2</v>
      </c>
      <c r="L64" s="4"/>
      <c r="O64" s="47"/>
    </row>
    <row r="65" spans="1:15" ht="14.4" x14ac:dyDescent="0.3">
      <c r="A65" s="40">
        <v>30172</v>
      </c>
      <c r="B65" s="14" t="s">
        <v>79</v>
      </c>
      <c r="C65" s="24"/>
      <c r="D65" s="3">
        <v>38036357.469999999</v>
      </c>
      <c r="E65" s="38">
        <v>0.12520000000000001</v>
      </c>
      <c r="F65" s="46">
        <f t="shared" si="6"/>
        <v>4762152</v>
      </c>
      <c r="G65" s="38">
        <v>0.12520000000000001</v>
      </c>
      <c r="H65" s="27">
        <f t="shared" si="7"/>
        <v>4762152</v>
      </c>
      <c r="I65" s="27">
        <f t="shared" si="4"/>
        <v>0</v>
      </c>
      <c r="J65" s="27"/>
      <c r="K65" s="6">
        <f t="shared" si="5"/>
        <v>5.9959999999999996E-3</v>
      </c>
      <c r="L65" s="4"/>
      <c r="O65" s="47"/>
    </row>
    <row r="66" spans="1:15" ht="14.4" x14ac:dyDescent="0.3">
      <c r="A66" s="40">
        <v>30174</v>
      </c>
      <c r="B66" s="14" t="s">
        <v>80</v>
      </c>
      <c r="C66" s="24"/>
      <c r="D66" s="3">
        <v>15821101.560000001</v>
      </c>
      <c r="E66" s="38">
        <v>0.12520000000000001</v>
      </c>
      <c r="F66" s="46">
        <f t="shared" si="6"/>
        <v>1980802</v>
      </c>
      <c r="G66" s="38">
        <v>0.12520000000000001</v>
      </c>
      <c r="H66" s="27">
        <f t="shared" si="7"/>
        <v>1980802</v>
      </c>
      <c r="I66" s="27">
        <f t="shared" si="4"/>
        <v>0</v>
      </c>
      <c r="J66" s="27"/>
      <c r="K66" s="6">
        <f t="shared" si="5"/>
        <v>2.4940000000000001E-3</v>
      </c>
      <c r="L66" s="4"/>
      <c r="O66" s="47"/>
    </row>
    <row r="67" spans="1:15" ht="14.4" x14ac:dyDescent="0.3">
      <c r="A67" s="40">
        <v>30180</v>
      </c>
      <c r="B67" t="s">
        <v>81</v>
      </c>
      <c r="C67" s="24"/>
      <c r="D67" s="3">
        <v>1165642.6500000001</v>
      </c>
      <c r="E67" s="38">
        <v>0.12520000000000001</v>
      </c>
      <c r="F67" s="46">
        <f t="shared" si="6"/>
        <v>145938</v>
      </c>
      <c r="G67" s="38">
        <v>0.12520000000000001</v>
      </c>
      <c r="H67" s="27">
        <f t="shared" si="7"/>
        <v>145938</v>
      </c>
      <c r="I67" s="27">
        <f t="shared" si="4"/>
        <v>0</v>
      </c>
      <c r="J67" s="27"/>
      <c r="K67" s="6">
        <f t="shared" si="5"/>
        <v>1.8369999999999999E-4</v>
      </c>
      <c r="L67" s="4"/>
      <c r="O67" s="47"/>
    </row>
    <row r="68" spans="1:15" ht="14.4" x14ac:dyDescent="0.3">
      <c r="A68" s="40">
        <v>30181</v>
      </c>
      <c r="B68" t="s">
        <v>82</v>
      </c>
      <c r="C68" s="24"/>
      <c r="D68" s="3">
        <v>11619465.5</v>
      </c>
      <c r="E68" s="38">
        <v>0.12520000000000001</v>
      </c>
      <c r="F68" s="46">
        <f t="shared" si="6"/>
        <v>1454757</v>
      </c>
      <c r="G68" s="38">
        <v>0.12520000000000001</v>
      </c>
      <c r="H68" s="27">
        <f t="shared" si="7"/>
        <v>1454757</v>
      </c>
      <c r="I68" s="27">
        <f t="shared" si="4"/>
        <v>0</v>
      </c>
      <c r="J68" s="27"/>
      <c r="K68" s="6">
        <f t="shared" si="5"/>
        <v>1.8316999999999999E-3</v>
      </c>
      <c r="L68" s="4"/>
      <c r="O68" s="47"/>
    </row>
    <row r="69" spans="1:15" ht="14.4" x14ac:dyDescent="0.3">
      <c r="A69" s="40">
        <v>30182</v>
      </c>
      <c r="B69" t="s">
        <v>83</v>
      </c>
      <c r="C69" s="24"/>
      <c r="D69" s="3">
        <v>29403824.270000003</v>
      </c>
      <c r="E69" s="38">
        <v>0.12520000000000001</v>
      </c>
      <c r="F69" s="46">
        <f t="shared" si="6"/>
        <v>3681359</v>
      </c>
      <c r="G69" s="38">
        <v>0.12520000000000001</v>
      </c>
      <c r="H69" s="27">
        <f t="shared" si="7"/>
        <v>3681359</v>
      </c>
      <c r="I69" s="27">
        <f t="shared" si="4"/>
        <v>0</v>
      </c>
      <c r="J69" s="27"/>
      <c r="K69" s="6">
        <f t="shared" si="5"/>
        <v>4.6351999999999999E-3</v>
      </c>
      <c r="L69" s="4"/>
      <c r="O69" s="47"/>
    </row>
    <row r="70" spans="1:15" ht="14.4" x14ac:dyDescent="0.3">
      <c r="A70" s="40">
        <v>30183</v>
      </c>
      <c r="B70" t="s">
        <v>84</v>
      </c>
      <c r="C70" s="24"/>
      <c r="D70" s="3">
        <v>706472.55</v>
      </c>
      <c r="E70" s="38">
        <v>0.12520000000000001</v>
      </c>
      <c r="F70" s="46">
        <f t="shared" si="6"/>
        <v>88450</v>
      </c>
      <c r="G70" s="38">
        <v>0.12520000000000001</v>
      </c>
      <c r="H70" s="27">
        <f t="shared" si="7"/>
        <v>88450</v>
      </c>
      <c r="I70" s="27">
        <f t="shared" si="4"/>
        <v>0</v>
      </c>
      <c r="J70" s="27"/>
      <c r="K70" s="6">
        <f t="shared" si="5"/>
        <v>1.114E-4</v>
      </c>
      <c r="L70" s="4"/>
      <c r="O70" s="47"/>
    </row>
    <row r="71" spans="1:15" ht="14.4" x14ac:dyDescent="0.3">
      <c r="A71" s="40">
        <v>30185</v>
      </c>
      <c r="B71" t="s">
        <v>85</v>
      </c>
      <c r="C71" s="24"/>
      <c r="D71" s="3">
        <v>194244.6</v>
      </c>
      <c r="E71" s="38">
        <v>0.12520000000000001</v>
      </c>
      <c r="F71" s="46">
        <f t="shared" si="6"/>
        <v>24319</v>
      </c>
      <c r="G71" s="38">
        <v>0.12520000000000001</v>
      </c>
      <c r="H71" s="27">
        <f t="shared" si="7"/>
        <v>24319</v>
      </c>
      <c r="I71" s="27">
        <f t="shared" si="4"/>
        <v>0</v>
      </c>
      <c r="J71" s="27"/>
      <c r="K71" s="6">
        <f t="shared" si="5"/>
        <v>3.0599999999999998E-5</v>
      </c>
      <c r="L71" s="4"/>
      <c r="O71" s="47"/>
    </row>
    <row r="72" spans="1:15" ht="14.4" x14ac:dyDescent="0.3">
      <c r="A72" s="40">
        <v>30186</v>
      </c>
      <c r="B72" t="s">
        <v>86</v>
      </c>
      <c r="C72" s="24"/>
      <c r="D72" s="3">
        <v>328732.73999999987</v>
      </c>
      <c r="E72" s="38">
        <v>0.12520000000000001</v>
      </c>
      <c r="F72" s="46">
        <f t="shared" si="6"/>
        <v>41157</v>
      </c>
      <c r="G72" s="38">
        <v>0.12520000000000001</v>
      </c>
      <c r="H72" s="27">
        <f t="shared" si="7"/>
        <v>41157</v>
      </c>
      <c r="I72" s="27">
        <f t="shared" si="4"/>
        <v>0</v>
      </c>
      <c r="J72" s="27"/>
      <c r="K72" s="6">
        <f t="shared" si="5"/>
        <v>5.1799999999999999E-5</v>
      </c>
      <c r="L72" s="4"/>
      <c r="O72" s="47"/>
    </row>
    <row r="73" spans="1:15" ht="14.4" x14ac:dyDescent="0.3">
      <c r="A73" s="40">
        <v>30187</v>
      </c>
      <c r="B73" t="s">
        <v>87</v>
      </c>
      <c r="C73" s="24"/>
      <c r="D73" s="3">
        <v>255206.5</v>
      </c>
      <c r="E73" s="38">
        <v>0.12520000000000001</v>
      </c>
      <c r="F73" s="46">
        <f t="shared" si="6"/>
        <v>31952</v>
      </c>
      <c r="G73" s="38">
        <v>0.12520000000000001</v>
      </c>
      <c r="H73" s="27">
        <f t="shared" si="7"/>
        <v>31952</v>
      </c>
      <c r="I73" s="27">
        <f t="shared" si="4"/>
        <v>0</v>
      </c>
      <c r="J73" s="27"/>
      <c r="K73" s="6">
        <f t="shared" si="5"/>
        <v>4.0200000000000001E-5</v>
      </c>
      <c r="L73" s="4"/>
      <c r="O73" s="47"/>
    </row>
    <row r="74" spans="1:15" ht="14.4" x14ac:dyDescent="0.3">
      <c r="A74" s="40">
        <v>30188</v>
      </c>
      <c r="B74" t="s">
        <v>88</v>
      </c>
      <c r="C74" s="24"/>
      <c r="D74" s="3">
        <v>361521.30999999994</v>
      </c>
      <c r="E74" s="38">
        <v>0.12520000000000001</v>
      </c>
      <c r="F74" s="46">
        <f t="shared" si="6"/>
        <v>45262</v>
      </c>
      <c r="G74" s="38">
        <v>0.12520000000000001</v>
      </c>
      <c r="H74" s="27">
        <f t="shared" si="7"/>
        <v>45262</v>
      </c>
      <c r="I74" s="27">
        <f t="shared" si="4"/>
        <v>0</v>
      </c>
      <c r="J74" s="27"/>
      <c r="K74" s="6">
        <f t="shared" si="5"/>
        <v>5.7000000000000003E-5</v>
      </c>
      <c r="L74" s="4"/>
      <c r="O74" s="47"/>
    </row>
    <row r="75" spans="1:15" ht="14.4" x14ac:dyDescent="0.3">
      <c r="A75" s="40">
        <v>30190</v>
      </c>
      <c r="B75" s="14" t="s">
        <v>89</v>
      </c>
      <c r="C75" s="24"/>
      <c r="D75" s="3">
        <v>383937.07</v>
      </c>
      <c r="E75" s="38">
        <v>0.12520000000000001</v>
      </c>
      <c r="F75" s="46">
        <f t="shared" si="6"/>
        <v>48069</v>
      </c>
      <c r="G75" s="38">
        <v>0.12520000000000001</v>
      </c>
      <c r="H75" s="27">
        <f t="shared" si="7"/>
        <v>48069</v>
      </c>
      <c r="I75" s="27">
        <f t="shared" si="4"/>
        <v>0</v>
      </c>
      <c r="J75" s="27"/>
      <c r="K75" s="6">
        <f t="shared" si="5"/>
        <v>6.05E-5</v>
      </c>
      <c r="L75" s="4"/>
      <c r="O75" s="47"/>
    </row>
    <row r="76" spans="1:15" ht="14.4" x14ac:dyDescent="0.3">
      <c r="A76" s="40">
        <v>30191</v>
      </c>
      <c r="B76" t="s">
        <v>90</v>
      </c>
      <c r="C76" s="24"/>
      <c r="D76" s="3">
        <v>22944956.670000002</v>
      </c>
      <c r="E76" s="38">
        <v>0.12520000000000001</v>
      </c>
      <c r="F76" s="46">
        <f t="shared" si="6"/>
        <v>2872709</v>
      </c>
      <c r="G76" s="38">
        <v>0.12520000000000001</v>
      </c>
      <c r="H76" s="27">
        <f t="shared" si="7"/>
        <v>2872709</v>
      </c>
      <c r="I76" s="27">
        <f t="shared" si="4"/>
        <v>0</v>
      </c>
      <c r="J76" s="27"/>
      <c r="K76" s="6">
        <f t="shared" si="5"/>
        <v>3.617E-3</v>
      </c>
      <c r="L76" s="4"/>
      <c r="O76" s="47"/>
    </row>
    <row r="77" spans="1:15" ht="14.4" x14ac:dyDescent="0.3">
      <c r="A77" s="40">
        <v>30192</v>
      </c>
      <c r="B77" t="s">
        <v>91</v>
      </c>
      <c r="C77" s="24"/>
      <c r="D77" s="3">
        <v>219327.91999999998</v>
      </c>
      <c r="E77" s="38">
        <v>0.12520000000000001</v>
      </c>
      <c r="F77" s="46">
        <f t="shared" si="6"/>
        <v>27460</v>
      </c>
      <c r="G77" s="38">
        <v>0.12520000000000001</v>
      </c>
      <c r="H77" s="27">
        <f t="shared" si="7"/>
        <v>27460</v>
      </c>
      <c r="I77" s="27">
        <f t="shared" si="4"/>
        <v>0</v>
      </c>
      <c r="J77" s="27"/>
      <c r="K77" s="6">
        <f t="shared" si="5"/>
        <v>3.4600000000000001E-5</v>
      </c>
      <c r="L77" s="4"/>
      <c r="O77" s="47"/>
    </row>
    <row r="78" spans="1:15" ht="14.4" x14ac:dyDescent="0.3">
      <c r="A78" s="40">
        <v>30193</v>
      </c>
      <c r="B78" t="s">
        <v>92</v>
      </c>
      <c r="C78" s="24"/>
      <c r="D78" s="3">
        <v>50255.859999999993</v>
      </c>
      <c r="E78" s="38">
        <v>0.12520000000000001</v>
      </c>
      <c r="F78" s="46">
        <f t="shared" si="6"/>
        <v>6292</v>
      </c>
      <c r="G78" s="38">
        <v>0.12520000000000001</v>
      </c>
      <c r="H78" s="27">
        <f t="shared" si="7"/>
        <v>6292</v>
      </c>
      <c r="I78" s="27">
        <f t="shared" si="4"/>
        <v>0</v>
      </c>
      <c r="J78" s="27"/>
      <c r="K78" s="6">
        <f t="shared" si="5"/>
        <v>7.9000000000000006E-6</v>
      </c>
      <c r="L78" s="4"/>
      <c r="O78" s="47"/>
    </row>
    <row r="79" spans="1:15" ht="14.4" x14ac:dyDescent="0.3">
      <c r="A79" s="40">
        <v>30194</v>
      </c>
      <c r="B79" t="s">
        <v>93</v>
      </c>
      <c r="C79" s="24"/>
      <c r="D79" s="3">
        <v>52966355.95000001</v>
      </c>
      <c r="E79" s="38">
        <v>0.12520000000000001</v>
      </c>
      <c r="F79" s="46">
        <f t="shared" si="6"/>
        <v>6631388</v>
      </c>
      <c r="G79" s="38">
        <v>0.12520000000000001</v>
      </c>
      <c r="H79" s="27">
        <f t="shared" si="7"/>
        <v>6631388</v>
      </c>
      <c r="I79" s="27">
        <f t="shared" si="4"/>
        <v>0</v>
      </c>
      <c r="J79" s="27"/>
      <c r="K79" s="6">
        <f t="shared" si="5"/>
        <v>8.3494999999999993E-3</v>
      </c>
      <c r="L79" s="4"/>
      <c r="O79" s="47"/>
    </row>
    <row r="80" spans="1:15" ht="14.4" x14ac:dyDescent="0.3">
      <c r="A80" s="40">
        <v>30195</v>
      </c>
      <c r="B80" t="s">
        <v>94</v>
      </c>
      <c r="C80" s="24"/>
      <c r="D80" s="3">
        <v>137901.12</v>
      </c>
      <c r="E80" s="38">
        <v>0.12520000000000001</v>
      </c>
      <c r="F80" s="46">
        <f t="shared" si="6"/>
        <v>17265</v>
      </c>
      <c r="G80" s="38">
        <v>0.12520000000000001</v>
      </c>
      <c r="H80" s="27">
        <f t="shared" si="7"/>
        <v>17265</v>
      </c>
      <c r="I80" s="27">
        <f t="shared" si="4"/>
        <v>0</v>
      </c>
      <c r="J80" s="27"/>
      <c r="K80" s="6">
        <f t="shared" si="5"/>
        <v>2.1699999999999999E-5</v>
      </c>
      <c r="L80" s="4"/>
      <c r="O80" s="47"/>
    </row>
    <row r="81" spans="1:15" ht="14.4" x14ac:dyDescent="0.3">
      <c r="A81" s="40">
        <v>30199</v>
      </c>
      <c r="B81" t="s">
        <v>95</v>
      </c>
      <c r="C81" s="24"/>
      <c r="D81" s="3">
        <v>32260079.389999997</v>
      </c>
      <c r="E81" s="38">
        <v>0.12520000000000001</v>
      </c>
      <c r="F81" s="46">
        <f t="shared" si="6"/>
        <v>4038962</v>
      </c>
      <c r="G81" s="38">
        <v>0.12520000000000001</v>
      </c>
      <c r="H81" s="27">
        <f t="shared" si="7"/>
        <v>4038962</v>
      </c>
      <c r="I81" s="27">
        <f t="shared" si="4"/>
        <v>0</v>
      </c>
      <c r="J81" s="27"/>
      <c r="K81" s="6">
        <f t="shared" si="5"/>
        <v>5.0854000000000003E-3</v>
      </c>
      <c r="L81" s="4"/>
      <c r="O81" s="47"/>
    </row>
    <row r="82" spans="1:15" ht="14.4" x14ac:dyDescent="0.3">
      <c r="A82" s="40">
        <v>30200</v>
      </c>
      <c r="B82" s="14" t="s">
        <v>96</v>
      </c>
      <c r="C82" s="24"/>
      <c r="D82" s="3">
        <v>1515207.4100000001</v>
      </c>
      <c r="E82" s="38">
        <v>0.12520000000000001</v>
      </c>
      <c r="F82" s="46">
        <f t="shared" si="6"/>
        <v>189704</v>
      </c>
      <c r="G82" s="38">
        <v>0.12520000000000001</v>
      </c>
      <c r="H82" s="27">
        <f t="shared" si="7"/>
        <v>189704</v>
      </c>
      <c r="I82" s="27">
        <f t="shared" si="4"/>
        <v>0</v>
      </c>
      <c r="J82" s="27"/>
      <c r="K82" s="6">
        <f t="shared" si="5"/>
        <v>2.3890000000000001E-4</v>
      </c>
      <c r="L82" s="4"/>
      <c r="O82" s="47"/>
    </row>
    <row r="83" spans="1:15" ht="14.4" x14ac:dyDescent="0.3">
      <c r="A83" s="40">
        <v>30201</v>
      </c>
      <c r="B83" t="s">
        <v>97</v>
      </c>
      <c r="C83" s="24"/>
      <c r="D83" s="3">
        <v>48897450.140000001</v>
      </c>
      <c r="E83" s="38">
        <v>0.12520000000000001</v>
      </c>
      <c r="F83" s="46">
        <f t="shared" si="6"/>
        <v>6121961</v>
      </c>
      <c r="G83" s="38">
        <v>0.12520000000000001</v>
      </c>
      <c r="H83" s="27">
        <f t="shared" si="7"/>
        <v>6121961</v>
      </c>
      <c r="I83" s="27">
        <f t="shared" si="4"/>
        <v>0</v>
      </c>
      <c r="J83" s="27"/>
      <c r="K83" s="6">
        <f t="shared" si="5"/>
        <v>7.7080999999999998E-3</v>
      </c>
      <c r="L83" s="4"/>
      <c r="O83" s="47"/>
    </row>
    <row r="84" spans="1:15" ht="14.4" x14ac:dyDescent="0.3">
      <c r="A84" s="40">
        <v>30202</v>
      </c>
      <c r="B84" t="s">
        <v>98</v>
      </c>
      <c r="C84" s="24"/>
      <c r="D84" s="3">
        <v>9086907.6699999999</v>
      </c>
      <c r="E84" s="38">
        <v>0.12520000000000001</v>
      </c>
      <c r="F84" s="46">
        <f t="shared" si="6"/>
        <v>1137681</v>
      </c>
      <c r="G84" s="38">
        <v>0.12520000000000001</v>
      </c>
      <c r="H84" s="27">
        <f t="shared" si="7"/>
        <v>1137681</v>
      </c>
      <c r="I84" s="27">
        <f t="shared" si="4"/>
        <v>0</v>
      </c>
      <c r="J84" s="27"/>
      <c r="K84" s="6">
        <f t="shared" si="5"/>
        <v>1.4323999999999999E-3</v>
      </c>
      <c r="L84" s="4"/>
      <c r="O84" s="47"/>
    </row>
    <row r="85" spans="1:15" ht="14.4" x14ac:dyDescent="0.3">
      <c r="A85" s="40">
        <v>30203</v>
      </c>
      <c r="B85" t="s">
        <v>99</v>
      </c>
      <c r="C85" s="24"/>
      <c r="D85" s="3">
        <v>11213939.029999999</v>
      </c>
      <c r="E85" s="38">
        <v>0.12520000000000001</v>
      </c>
      <c r="F85" s="46">
        <f t="shared" si="6"/>
        <v>1403985</v>
      </c>
      <c r="G85" s="38">
        <v>0.12520000000000001</v>
      </c>
      <c r="H85" s="27">
        <f t="shared" si="7"/>
        <v>1403985</v>
      </c>
      <c r="I85" s="27">
        <f t="shared" si="4"/>
        <v>0</v>
      </c>
      <c r="J85" s="27"/>
      <c r="K85" s="6">
        <f t="shared" si="5"/>
        <v>1.7677000000000001E-3</v>
      </c>
      <c r="L85" s="4"/>
      <c r="O85" s="47"/>
    </row>
    <row r="86" spans="1:15" ht="14.4" x14ac:dyDescent="0.3">
      <c r="A86" s="40">
        <v>30204</v>
      </c>
      <c r="B86" t="s">
        <v>100</v>
      </c>
      <c r="C86" s="24"/>
      <c r="D86" s="3">
        <v>94147337.140000015</v>
      </c>
      <c r="E86" s="38">
        <v>0.12520000000000001</v>
      </c>
      <c r="F86" s="46">
        <f t="shared" si="6"/>
        <v>11787247</v>
      </c>
      <c r="G86" s="38">
        <v>0.12520000000000001</v>
      </c>
      <c r="H86" s="27">
        <f t="shared" si="7"/>
        <v>11787247</v>
      </c>
      <c r="I86" s="27">
        <f t="shared" si="4"/>
        <v>0</v>
      </c>
      <c r="J86" s="27"/>
      <c r="K86" s="6">
        <f t="shared" si="5"/>
        <v>1.4841200000000001E-2</v>
      </c>
      <c r="L86" s="4"/>
      <c r="O86" s="47"/>
    </row>
    <row r="87" spans="1:15" ht="14.4" x14ac:dyDescent="0.3">
      <c r="A87" s="40">
        <v>30206</v>
      </c>
      <c r="B87" t="s">
        <v>101</v>
      </c>
      <c r="C87" s="24"/>
      <c r="D87" s="3">
        <v>8632192.120000001</v>
      </c>
      <c r="E87" s="38">
        <v>0.12520000000000001</v>
      </c>
      <c r="F87" s="46">
        <f t="shared" si="6"/>
        <v>1080750</v>
      </c>
      <c r="G87" s="38">
        <v>0.12520000000000001</v>
      </c>
      <c r="H87" s="27">
        <f t="shared" si="7"/>
        <v>1080750</v>
      </c>
      <c r="I87" s="27">
        <f t="shared" ref="I87:I151" si="8">+H87-F87</f>
        <v>0</v>
      </c>
      <c r="J87" s="27"/>
      <c r="K87" s="6">
        <f t="shared" ref="K87:K150" si="9">ROUND(F87/$F$243,7)</f>
        <v>1.3607999999999999E-3</v>
      </c>
      <c r="L87" s="4"/>
      <c r="O87" s="47"/>
    </row>
    <row r="88" spans="1:15" ht="14.4" x14ac:dyDescent="0.3">
      <c r="A88" s="40">
        <v>30207</v>
      </c>
      <c r="B88" s="14" t="s">
        <v>102</v>
      </c>
      <c r="C88" s="24"/>
      <c r="D88" s="3">
        <v>455918376.57999998</v>
      </c>
      <c r="E88" s="38">
        <v>0.12520000000000001</v>
      </c>
      <c r="F88" s="46">
        <f t="shared" ref="F88:F151" si="10">ROUND(D88*E88,0)</f>
        <v>57080981</v>
      </c>
      <c r="G88" s="38">
        <v>0.12520000000000001</v>
      </c>
      <c r="H88" s="27">
        <f t="shared" ref="H88:H151" si="11">ROUND(D88*G88,0)</f>
        <v>57080981</v>
      </c>
      <c r="I88" s="27">
        <f t="shared" si="8"/>
        <v>0</v>
      </c>
      <c r="J88" s="27"/>
      <c r="K88" s="6">
        <f t="shared" si="9"/>
        <v>7.1870000000000003E-2</v>
      </c>
      <c r="L88" s="4"/>
      <c r="O88" s="47"/>
    </row>
    <row r="89" spans="1:15" ht="14.4" x14ac:dyDescent="0.3">
      <c r="A89" s="40">
        <v>30208</v>
      </c>
      <c r="B89" t="s">
        <v>103</v>
      </c>
      <c r="C89" s="24"/>
      <c r="D89" s="3">
        <v>364415916.68000001</v>
      </c>
      <c r="E89" s="38">
        <v>0.12520000000000001</v>
      </c>
      <c r="F89" s="46">
        <f t="shared" si="10"/>
        <v>45624873</v>
      </c>
      <c r="G89" s="38">
        <v>0.12520000000000001</v>
      </c>
      <c r="H89" s="27">
        <f t="shared" si="11"/>
        <v>45624873</v>
      </c>
      <c r="I89" s="27">
        <f t="shared" si="8"/>
        <v>0</v>
      </c>
      <c r="J89" s="27"/>
      <c r="K89" s="6">
        <f t="shared" si="9"/>
        <v>5.7445799999999998E-2</v>
      </c>
      <c r="L89" s="4"/>
      <c r="O89" s="47"/>
    </row>
    <row r="90" spans="1:15" ht="14.4" x14ac:dyDescent="0.3">
      <c r="A90" s="40">
        <v>30209</v>
      </c>
      <c r="B90" s="14" t="s">
        <v>104</v>
      </c>
      <c r="C90" s="24"/>
      <c r="D90" s="3">
        <v>36703697.570000008</v>
      </c>
      <c r="E90" s="38">
        <v>0.12520000000000001</v>
      </c>
      <c r="F90" s="46">
        <f t="shared" si="10"/>
        <v>4595303</v>
      </c>
      <c r="G90" s="38">
        <v>0.12520000000000001</v>
      </c>
      <c r="H90" s="27">
        <f t="shared" si="11"/>
        <v>4595303</v>
      </c>
      <c r="I90" s="27">
        <f t="shared" si="8"/>
        <v>0</v>
      </c>
      <c r="J90" s="27"/>
      <c r="K90" s="6">
        <f t="shared" si="9"/>
        <v>5.7859000000000001E-3</v>
      </c>
      <c r="L90" s="4"/>
      <c r="O90" s="47"/>
    </row>
    <row r="91" spans="1:15" ht="14.4" x14ac:dyDescent="0.3">
      <c r="A91" s="40">
        <v>30211</v>
      </c>
      <c r="B91" s="14" t="s">
        <v>105</v>
      </c>
      <c r="C91" s="24"/>
      <c r="D91" s="3">
        <v>26793635.299999997</v>
      </c>
      <c r="E91" s="38">
        <v>0.12520000000000001</v>
      </c>
      <c r="F91" s="46">
        <f t="shared" si="10"/>
        <v>3354563</v>
      </c>
      <c r="G91" s="38">
        <v>0.12520000000000001</v>
      </c>
      <c r="H91" s="27">
        <f t="shared" si="11"/>
        <v>3354563</v>
      </c>
      <c r="I91" s="27">
        <f t="shared" si="8"/>
        <v>0</v>
      </c>
      <c r="J91" s="27"/>
      <c r="K91" s="6">
        <f t="shared" si="9"/>
        <v>4.2237000000000004E-3</v>
      </c>
      <c r="L91" s="4"/>
      <c r="O91" s="47"/>
    </row>
    <row r="92" spans="1:15" ht="14.4" x14ac:dyDescent="0.3">
      <c r="A92" s="40">
        <v>30212</v>
      </c>
      <c r="B92" t="s">
        <v>106</v>
      </c>
      <c r="C92" s="24"/>
      <c r="D92" s="3">
        <v>52777586.86999999</v>
      </c>
      <c r="E92" s="38">
        <v>0.12520000000000001</v>
      </c>
      <c r="F92" s="46">
        <f t="shared" si="10"/>
        <v>6607754</v>
      </c>
      <c r="G92" s="38">
        <v>0.12520000000000001</v>
      </c>
      <c r="H92" s="27">
        <f t="shared" si="11"/>
        <v>6607754</v>
      </c>
      <c r="I92" s="27">
        <f t="shared" si="8"/>
        <v>0</v>
      </c>
      <c r="J92" s="27"/>
      <c r="K92" s="6">
        <f t="shared" si="9"/>
        <v>8.3198000000000005E-3</v>
      </c>
      <c r="L92" s="4"/>
      <c r="O92" s="47"/>
    </row>
    <row r="93" spans="1:15" ht="14.4" x14ac:dyDescent="0.3">
      <c r="A93" s="40">
        <v>30213</v>
      </c>
      <c r="B93" t="s">
        <v>107</v>
      </c>
      <c r="C93" s="24"/>
      <c r="D93" s="3">
        <v>58042151.609999999</v>
      </c>
      <c r="E93" s="38">
        <v>0.12520000000000001</v>
      </c>
      <c r="F93" s="46">
        <f t="shared" si="10"/>
        <v>7266877</v>
      </c>
      <c r="G93" s="38">
        <v>0.12520000000000001</v>
      </c>
      <c r="H93" s="27">
        <f t="shared" si="11"/>
        <v>7266877</v>
      </c>
      <c r="I93" s="27">
        <f t="shared" si="8"/>
        <v>0</v>
      </c>
      <c r="J93" s="27"/>
      <c r="K93" s="6">
        <f t="shared" si="9"/>
        <v>9.1496000000000008E-3</v>
      </c>
      <c r="L93" s="4"/>
      <c r="O93" s="47"/>
    </row>
    <row r="94" spans="1:15" ht="14.4" x14ac:dyDescent="0.3">
      <c r="A94" s="40">
        <v>30214</v>
      </c>
      <c r="B94" t="s">
        <v>108</v>
      </c>
      <c r="C94" s="24"/>
      <c r="D94" s="3">
        <v>34481772.760000005</v>
      </c>
      <c r="E94" s="38">
        <v>0.12520000000000001</v>
      </c>
      <c r="F94" s="46">
        <f t="shared" si="10"/>
        <v>4317118</v>
      </c>
      <c r="G94" s="38">
        <v>0.12520000000000001</v>
      </c>
      <c r="H94" s="27">
        <f t="shared" si="11"/>
        <v>4317118</v>
      </c>
      <c r="I94" s="27">
        <f t="shared" si="8"/>
        <v>0</v>
      </c>
      <c r="J94" s="27"/>
      <c r="K94" s="6">
        <f t="shared" si="9"/>
        <v>5.4355999999999996E-3</v>
      </c>
      <c r="L94" s="4"/>
      <c r="O94" s="47"/>
    </row>
    <row r="95" spans="1:15" ht="14.4" x14ac:dyDescent="0.3">
      <c r="A95" s="40">
        <v>30215</v>
      </c>
      <c r="B95" t="s">
        <v>109</v>
      </c>
      <c r="C95" s="24"/>
      <c r="D95" s="3">
        <v>29681975.450000003</v>
      </c>
      <c r="E95" s="38">
        <v>0.12520000000000001</v>
      </c>
      <c r="F95" s="46">
        <f t="shared" si="10"/>
        <v>3716183</v>
      </c>
      <c r="G95" s="38">
        <v>0.12520000000000001</v>
      </c>
      <c r="H95" s="27">
        <f t="shared" si="11"/>
        <v>3716183</v>
      </c>
      <c r="I95" s="27">
        <f t="shared" si="8"/>
        <v>0</v>
      </c>
      <c r="J95" s="27"/>
      <c r="K95" s="6">
        <f t="shared" si="9"/>
        <v>4.679E-3</v>
      </c>
      <c r="L95" s="4"/>
      <c r="O95" s="47"/>
    </row>
    <row r="96" spans="1:15" ht="14.4" x14ac:dyDescent="0.3">
      <c r="A96" s="40">
        <v>30216</v>
      </c>
      <c r="B96" t="s">
        <v>110</v>
      </c>
      <c r="C96" s="24"/>
      <c r="D96" s="3">
        <v>175224049.30000001</v>
      </c>
      <c r="E96" s="38">
        <v>0.12520000000000001</v>
      </c>
      <c r="F96" s="46">
        <f t="shared" si="10"/>
        <v>21938051</v>
      </c>
      <c r="G96" s="38">
        <v>0.12520000000000001</v>
      </c>
      <c r="H96" s="27">
        <f t="shared" si="11"/>
        <v>21938051</v>
      </c>
      <c r="I96" s="27">
        <f t="shared" si="8"/>
        <v>0</v>
      </c>
      <c r="J96" s="27"/>
      <c r="K96" s="6">
        <f t="shared" si="9"/>
        <v>2.7622000000000001E-2</v>
      </c>
      <c r="L96" s="4"/>
      <c r="O96" s="47"/>
    </row>
    <row r="97" spans="1:15" ht="14.4" x14ac:dyDescent="0.3">
      <c r="A97" s="40">
        <v>30217</v>
      </c>
      <c r="B97" t="s">
        <v>111</v>
      </c>
      <c r="C97" s="24"/>
      <c r="D97" s="3">
        <v>69670942.049999997</v>
      </c>
      <c r="E97" s="38">
        <v>0.12520000000000001</v>
      </c>
      <c r="F97" s="46">
        <f t="shared" si="10"/>
        <v>8722802</v>
      </c>
      <c r="G97" s="38">
        <v>0.12520000000000001</v>
      </c>
      <c r="H97" s="27">
        <f t="shared" si="11"/>
        <v>8722802</v>
      </c>
      <c r="I97" s="27">
        <f t="shared" si="8"/>
        <v>0</v>
      </c>
      <c r="J97" s="27"/>
      <c r="K97" s="6">
        <f t="shared" si="9"/>
        <v>1.0982799999999999E-2</v>
      </c>
      <c r="L97" s="4"/>
      <c r="O97" s="47"/>
    </row>
    <row r="98" spans="1:15" ht="14.4" x14ac:dyDescent="0.3">
      <c r="A98" s="40">
        <v>30218</v>
      </c>
      <c r="B98" t="s">
        <v>112</v>
      </c>
      <c r="C98" s="24"/>
      <c r="D98" s="3">
        <v>8427775.9499999993</v>
      </c>
      <c r="E98" s="38">
        <v>0.12520000000000001</v>
      </c>
      <c r="F98" s="46">
        <f t="shared" si="10"/>
        <v>1055158</v>
      </c>
      <c r="G98" s="38">
        <v>0.12520000000000001</v>
      </c>
      <c r="H98" s="27">
        <f t="shared" si="11"/>
        <v>1055158</v>
      </c>
      <c r="I98" s="27">
        <f t="shared" si="8"/>
        <v>0</v>
      </c>
      <c r="J98" s="27"/>
      <c r="K98" s="6">
        <f t="shared" si="9"/>
        <v>1.3285E-3</v>
      </c>
      <c r="L98" s="4"/>
      <c r="O98" s="47"/>
    </row>
    <row r="99" spans="1:15" ht="14.4" x14ac:dyDescent="0.3">
      <c r="A99" s="40">
        <v>30221</v>
      </c>
      <c r="B99" t="s">
        <v>113</v>
      </c>
      <c r="C99" s="24"/>
      <c r="D99" s="3">
        <v>212279954.09</v>
      </c>
      <c r="E99" s="38">
        <v>0.12520000000000001</v>
      </c>
      <c r="F99" s="46">
        <f t="shared" si="10"/>
        <v>26577450</v>
      </c>
      <c r="G99" s="38">
        <v>0.12520000000000001</v>
      </c>
      <c r="H99" s="27">
        <f t="shared" si="11"/>
        <v>26577450</v>
      </c>
      <c r="I99" s="27">
        <f t="shared" si="8"/>
        <v>0</v>
      </c>
      <c r="J99" s="27"/>
      <c r="K99" s="6">
        <f t="shared" si="9"/>
        <v>3.3463399999999997E-2</v>
      </c>
      <c r="L99" s="4"/>
      <c r="O99" s="47"/>
    </row>
    <row r="100" spans="1:15" ht="14.4" x14ac:dyDescent="0.3">
      <c r="A100" s="40">
        <v>30222</v>
      </c>
      <c r="B100" t="s">
        <v>114</v>
      </c>
      <c r="C100" s="24"/>
      <c r="D100" s="3">
        <v>13187309.07</v>
      </c>
      <c r="E100" s="38">
        <v>0.12520000000000001</v>
      </c>
      <c r="F100" s="46">
        <f t="shared" si="10"/>
        <v>1651051</v>
      </c>
      <c r="G100" s="38">
        <v>0.12520000000000001</v>
      </c>
      <c r="H100" s="27">
        <f t="shared" si="11"/>
        <v>1651051</v>
      </c>
      <c r="I100" s="27">
        <f t="shared" si="8"/>
        <v>0</v>
      </c>
      <c r="J100" s="27"/>
      <c r="K100" s="6">
        <f t="shared" si="9"/>
        <v>2.0788E-3</v>
      </c>
      <c r="L100" s="4"/>
      <c r="O100" s="47"/>
    </row>
    <row r="101" spans="1:15" ht="14.4" x14ac:dyDescent="0.3">
      <c r="A101" s="40">
        <v>30223</v>
      </c>
      <c r="B101" t="s">
        <v>115</v>
      </c>
      <c r="C101" s="24"/>
      <c r="D101" s="3">
        <v>24915990.420000002</v>
      </c>
      <c r="E101" s="38">
        <v>0.12520000000000001</v>
      </c>
      <c r="F101" s="46">
        <f t="shared" si="10"/>
        <v>3119482</v>
      </c>
      <c r="G101" s="38">
        <v>0.12520000000000001</v>
      </c>
      <c r="H101" s="27">
        <f t="shared" si="11"/>
        <v>3119482</v>
      </c>
      <c r="I101" s="27">
        <f t="shared" si="8"/>
        <v>0</v>
      </c>
      <c r="J101" s="27"/>
      <c r="K101" s="6">
        <f t="shared" si="9"/>
        <v>3.9277000000000001E-3</v>
      </c>
      <c r="L101" s="4"/>
      <c r="O101" s="47"/>
    </row>
    <row r="102" spans="1:15" ht="14.4" x14ac:dyDescent="0.3">
      <c r="A102" s="40">
        <v>30226</v>
      </c>
      <c r="B102" s="14" t="s">
        <v>116</v>
      </c>
      <c r="C102" s="24"/>
      <c r="D102" s="3">
        <v>1271524.56</v>
      </c>
      <c r="E102" s="38">
        <v>0.12520000000000001</v>
      </c>
      <c r="F102" s="46">
        <f t="shared" si="10"/>
        <v>159195</v>
      </c>
      <c r="G102" s="38">
        <v>0.12520000000000001</v>
      </c>
      <c r="H102" s="27">
        <f t="shared" si="11"/>
        <v>159195</v>
      </c>
      <c r="I102" s="27">
        <f t="shared" si="8"/>
        <v>0</v>
      </c>
      <c r="J102" s="27"/>
      <c r="K102" s="6">
        <f t="shared" si="9"/>
        <v>2.0039999999999999E-4</v>
      </c>
      <c r="L102" s="4"/>
      <c r="O102" s="47"/>
    </row>
    <row r="103" spans="1:15" ht="14.4" x14ac:dyDescent="0.3">
      <c r="A103" s="40">
        <v>30233</v>
      </c>
      <c r="B103" t="s">
        <v>117</v>
      </c>
      <c r="C103" s="24"/>
      <c r="D103" s="3">
        <v>679358.98999999987</v>
      </c>
      <c r="E103" s="38">
        <v>0.12520000000000001</v>
      </c>
      <c r="F103" s="46">
        <f t="shared" si="10"/>
        <v>85056</v>
      </c>
      <c r="G103" s="38">
        <v>0.12520000000000001</v>
      </c>
      <c r="H103" s="27">
        <f t="shared" si="11"/>
        <v>85056</v>
      </c>
      <c r="I103" s="27">
        <f t="shared" si="8"/>
        <v>0</v>
      </c>
      <c r="J103" s="27"/>
      <c r="K103" s="6">
        <f t="shared" si="9"/>
        <v>1.071E-4</v>
      </c>
      <c r="L103" s="4"/>
      <c r="O103" s="47"/>
    </row>
    <row r="104" spans="1:15" ht="14.4" x14ac:dyDescent="0.3">
      <c r="A104" s="40">
        <v>30234</v>
      </c>
      <c r="B104" t="s">
        <v>118</v>
      </c>
      <c r="C104" s="24"/>
      <c r="D104" s="3">
        <v>6689964.8200000003</v>
      </c>
      <c r="E104" s="38">
        <v>0.12520000000000001</v>
      </c>
      <c r="F104" s="46">
        <f t="shared" si="10"/>
        <v>837584</v>
      </c>
      <c r="G104" s="38">
        <v>0.12520000000000001</v>
      </c>
      <c r="H104" s="27">
        <f t="shared" si="11"/>
        <v>837584</v>
      </c>
      <c r="I104" s="27">
        <f t="shared" si="8"/>
        <v>0</v>
      </c>
      <c r="J104" s="27"/>
      <c r="K104" s="6">
        <f t="shared" si="9"/>
        <v>1.0545999999999999E-3</v>
      </c>
      <c r="L104" s="4"/>
      <c r="O104" s="47"/>
    </row>
    <row r="105" spans="1:15" ht="14.4" x14ac:dyDescent="0.3">
      <c r="A105" s="40">
        <v>30236</v>
      </c>
      <c r="B105" t="s">
        <v>119</v>
      </c>
      <c r="C105" s="24"/>
      <c r="D105" s="3">
        <v>362225668.63</v>
      </c>
      <c r="E105" s="38">
        <v>0.12520000000000001</v>
      </c>
      <c r="F105" s="46">
        <f t="shared" si="10"/>
        <v>45350654</v>
      </c>
      <c r="G105" s="38">
        <v>0.12520000000000001</v>
      </c>
      <c r="H105" s="27">
        <f t="shared" si="11"/>
        <v>45350654</v>
      </c>
      <c r="I105" s="27">
        <f t="shared" si="8"/>
        <v>0</v>
      </c>
      <c r="J105" s="27"/>
      <c r="K105" s="6">
        <f t="shared" si="9"/>
        <v>5.7100499999999998E-2</v>
      </c>
      <c r="L105" s="4"/>
      <c r="O105" s="47"/>
    </row>
    <row r="106" spans="1:15" ht="14.4" x14ac:dyDescent="0.3">
      <c r="A106" s="40">
        <v>30238</v>
      </c>
      <c r="B106" t="s">
        <v>120</v>
      </c>
      <c r="C106" s="24"/>
      <c r="D106" s="3">
        <v>19049235.350000001</v>
      </c>
      <c r="E106" s="38">
        <v>0.12520000000000001</v>
      </c>
      <c r="F106" s="46">
        <f t="shared" si="10"/>
        <v>2384964</v>
      </c>
      <c r="G106" s="38">
        <v>0.12520000000000001</v>
      </c>
      <c r="H106" s="27">
        <f t="shared" si="11"/>
        <v>2384964</v>
      </c>
      <c r="I106" s="27">
        <f t="shared" si="8"/>
        <v>0</v>
      </c>
      <c r="J106" s="27"/>
      <c r="K106" s="6">
        <f t="shared" si="9"/>
        <v>3.0029000000000002E-3</v>
      </c>
      <c r="L106" s="4"/>
      <c r="O106" s="47"/>
    </row>
    <row r="107" spans="1:15" ht="14.4" x14ac:dyDescent="0.3">
      <c r="A107" s="40">
        <v>30239</v>
      </c>
      <c r="B107" t="s">
        <v>121</v>
      </c>
      <c r="C107" s="24"/>
      <c r="D107" s="3">
        <v>1955884.0799999998</v>
      </c>
      <c r="E107" s="38">
        <v>0.12520000000000001</v>
      </c>
      <c r="F107" s="46">
        <f t="shared" si="10"/>
        <v>244877</v>
      </c>
      <c r="G107" s="38">
        <v>0.12520000000000001</v>
      </c>
      <c r="H107" s="27">
        <f t="shared" si="11"/>
        <v>244877</v>
      </c>
      <c r="I107" s="27">
        <f t="shared" si="8"/>
        <v>0</v>
      </c>
      <c r="J107" s="27"/>
      <c r="K107" s="6">
        <f t="shared" si="9"/>
        <v>3.0830000000000001E-4</v>
      </c>
      <c r="L107" s="4"/>
      <c r="O107" s="47"/>
    </row>
    <row r="108" spans="1:15" ht="14.4" x14ac:dyDescent="0.3">
      <c r="A108" s="40">
        <v>30241</v>
      </c>
      <c r="B108" s="14" t="s">
        <v>122</v>
      </c>
      <c r="C108" s="24"/>
      <c r="D108" s="3">
        <v>8239376.3800000008</v>
      </c>
      <c r="E108" s="38">
        <v>0.12520000000000001</v>
      </c>
      <c r="F108" s="46">
        <f t="shared" si="10"/>
        <v>1031570</v>
      </c>
      <c r="G108" s="38">
        <v>0.12520000000000001</v>
      </c>
      <c r="H108" s="27">
        <f t="shared" si="11"/>
        <v>1031570</v>
      </c>
      <c r="I108" s="27">
        <f t="shared" si="8"/>
        <v>0</v>
      </c>
      <c r="J108" s="27"/>
      <c r="K108" s="6">
        <f t="shared" si="9"/>
        <v>1.2987999999999999E-3</v>
      </c>
      <c r="L108" s="4"/>
      <c r="O108" s="47"/>
    </row>
    <row r="109" spans="1:15" ht="14.4" x14ac:dyDescent="0.3">
      <c r="A109" s="40">
        <v>30242</v>
      </c>
      <c r="B109" s="14" t="s">
        <v>123</v>
      </c>
      <c r="C109" s="24"/>
      <c r="D109" s="3">
        <v>44788351.910000004</v>
      </c>
      <c r="E109" s="38">
        <v>0.12520000000000001</v>
      </c>
      <c r="F109" s="46">
        <f t="shared" si="10"/>
        <v>5607502</v>
      </c>
      <c r="G109" s="38">
        <v>0.12520000000000001</v>
      </c>
      <c r="H109" s="27">
        <f t="shared" si="11"/>
        <v>5607502</v>
      </c>
      <c r="I109" s="27">
        <f t="shared" si="8"/>
        <v>0</v>
      </c>
      <c r="J109" s="27"/>
      <c r="K109" s="6">
        <f t="shared" si="9"/>
        <v>7.0603000000000003E-3</v>
      </c>
      <c r="L109" s="4"/>
      <c r="O109" s="47"/>
    </row>
    <row r="110" spans="1:15" ht="14.4" x14ac:dyDescent="0.3">
      <c r="A110" s="40">
        <v>30245</v>
      </c>
      <c r="B110" t="s">
        <v>124</v>
      </c>
      <c r="C110" s="24"/>
      <c r="D110" s="3">
        <v>6191849.2300000004</v>
      </c>
      <c r="E110" s="38">
        <v>0.12520000000000001</v>
      </c>
      <c r="F110" s="46">
        <f t="shared" si="10"/>
        <v>775220</v>
      </c>
      <c r="G110" s="38">
        <v>0.12520000000000001</v>
      </c>
      <c r="H110" s="27">
        <f t="shared" si="11"/>
        <v>775220</v>
      </c>
      <c r="I110" s="27">
        <f t="shared" si="8"/>
        <v>0</v>
      </c>
      <c r="J110" s="27"/>
      <c r="K110" s="6">
        <f t="shared" si="9"/>
        <v>9.7610000000000004E-4</v>
      </c>
      <c r="L110" s="4"/>
      <c r="O110" s="47"/>
    </row>
    <row r="111" spans="1:15" ht="14.4" x14ac:dyDescent="0.3">
      <c r="A111" s="40">
        <v>30246</v>
      </c>
      <c r="B111" t="s">
        <v>125</v>
      </c>
      <c r="C111" s="24"/>
      <c r="D111" s="3">
        <v>13408292.530000001</v>
      </c>
      <c r="E111" s="38">
        <v>0.12520000000000001</v>
      </c>
      <c r="F111" s="46">
        <f t="shared" si="10"/>
        <v>1678718</v>
      </c>
      <c r="G111" s="38">
        <v>0.12520000000000001</v>
      </c>
      <c r="H111" s="27">
        <f t="shared" si="11"/>
        <v>1678718</v>
      </c>
      <c r="I111" s="27">
        <f t="shared" si="8"/>
        <v>0</v>
      </c>
      <c r="J111" s="27"/>
      <c r="K111" s="6">
        <f t="shared" si="9"/>
        <v>2.1137E-3</v>
      </c>
      <c r="L111" s="4"/>
      <c r="O111" s="47"/>
    </row>
    <row r="112" spans="1:15" ht="14.4" x14ac:dyDescent="0.3">
      <c r="A112" s="40">
        <v>30247</v>
      </c>
      <c r="B112" t="s">
        <v>126</v>
      </c>
      <c r="C112" s="24"/>
      <c r="D112" s="3">
        <v>229640077.12</v>
      </c>
      <c r="E112" s="38">
        <v>0.12520000000000001</v>
      </c>
      <c r="F112" s="46">
        <f t="shared" si="10"/>
        <v>28750938</v>
      </c>
      <c r="G112" s="38">
        <v>0.12520000000000001</v>
      </c>
      <c r="H112" s="27">
        <f t="shared" si="11"/>
        <v>28750938</v>
      </c>
      <c r="I112" s="27">
        <f t="shared" si="8"/>
        <v>0</v>
      </c>
      <c r="J112" s="27"/>
      <c r="K112" s="6">
        <f t="shared" si="9"/>
        <v>3.6200000000000003E-2</v>
      </c>
      <c r="L112" s="4"/>
      <c r="O112" s="47"/>
    </row>
    <row r="113" spans="1:15" ht="14.4" x14ac:dyDescent="0.3">
      <c r="A113" s="40">
        <v>30261</v>
      </c>
      <c r="B113" t="s">
        <v>127</v>
      </c>
      <c r="C113" s="24"/>
      <c r="D113" s="3">
        <v>21897714.18</v>
      </c>
      <c r="E113" s="38">
        <v>0.12520000000000001</v>
      </c>
      <c r="F113" s="46">
        <f t="shared" si="10"/>
        <v>2741594</v>
      </c>
      <c r="G113" s="38">
        <v>0.12520000000000001</v>
      </c>
      <c r="H113" s="27">
        <f t="shared" si="11"/>
        <v>2741594</v>
      </c>
      <c r="I113" s="27">
        <f t="shared" si="8"/>
        <v>0</v>
      </c>
      <c r="J113" s="27"/>
      <c r="K113" s="6">
        <f t="shared" si="9"/>
        <v>3.4518999999999999E-3</v>
      </c>
      <c r="L113" s="4"/>
      <c r="O113" s="47"/>
    </row>
    <row r="114" spans="1:15" ht="14.4" x14ac:dyDescent="0.3">
      <c r="A114" s="40">
        <v>30262</v>
      </c>
      <c r="B114" t="s">
        <v>128</v>
      </c>
      <c r="C114" s="24"/>
      <c r="D114" s="3">
        <v>72649814.379999995</v>
      </c>
      <c r="E114" s="38">
        <v>0.12520000000000001</v>
      </c>
      <c r="F114" s="46">
        <f t="shared" si="10"/>
        <v>9095757</v>
      </c>
      <c r="G114" s="38">
        <v>0.12520000000000001</v>
      </c>
      <c r="H114" s="27">
        <f t="shared" si="11"/>
        <v>9095757</v>
      </c>
      <c r="I114" s="27">
        <f t="shared" si="8"/>
        <v>0</v>
      </c>
      <c r="J114" s="27"/>
      <c r="K114" s="6">
        <f t="shared" si="9"/>
        <v>1.14524E-2</v>
      </c>
      <c r="L114" s="4"/>
      <c r="O114" s="47"/>
    </row>
    <row r="115" spans="1:15" ht="14.4" x14ac:dyDescent="0.3">
      <c r="A115" s="40">
        <v>30263</v>
      </c>
      <c r="B115" t="s">
        <v>129</v>
      </c>
      <c r="C115" s="24"/>
      <c r="D115" s="3">
        <v>1497700.1700000002</v>
      </c>
      <c r="E115" s="38">
        <v>0.12520000000000001</v>
      </c>
      <c r="F115" s="46">
        <f t="shared" si="10"/>
        <v>187512</v>
      </c>
      <c r="G115" s="38">
        <v>0.12520000000000001</v>
      </c>
      <c r="H115" s="27">
        <f t="shared" si="11"/>
        <v>187512</v>
      </c>
      <c r="I115" s="27">
        <f t="shared" si="8"/>
        <v>0</v>
      </c>
      <c r="J115" s="27"/>
      <c r="K115" s="6">
        <f t="shared" si="9"/>
        <v>2.3609999999999999E-4</v>
      </c>
      <c r="L115" s="4"/>
      <c r="O115" s="47"/>
    </row>
    <row r="116" spans="1:15" ht="14.4" x14ac:dyDescent="0.3">
      <c r="A116" s="40">
        <v>30268</v>
      </c>
      <c r="B116" t="s">
        <v>130</v>
      </c>
      <c r="C116" s="24"/>
      <c r="D116" s="3">
        <v>18444657.780000001</v>
      </c>
      <c r="E116" s="38">
        <v>0.12520000000000001</v>
      </c>
      <c r="F116" s="46">
        <f t="shared" si="10"/>
        <v>2309271</v>
      </c>
      <c r="G116" s="38">
        <v>0.12520000000000001</v>
      </c>
      <c r="H116" s="27">
        <f t="shared" si="11"/>
        <v>2309271</v>
      </c>
      <c r="I116" s="27">
        <f t="shared" si="8"/>
        <v>0</v>
      </c>
      <c r="J116" s="27"/>
      <c r="K116" s="6">
        <f t="shared" si="9"/>
        <v>2.9076000000000002E-3</v>
      </c>
      <c r="L116" s="4"/>
      <c r="O116" s="47"/>
    </row>
    <row r="117" spans="1:15" ht="14.4" x14ac:dyDescent="0.3">
      <c r="A117" s="40">
        <v>30270</v>
      </c>
      <c r="B117" s="7" t="s">
        <v>131</v>
      </c>
      <c r="C117" s="24"/>
      <c r="D117" s="3">
        <v>6571818.6899999995</v>
      </c>
      <c r="E117" s="38">
        <v>0.12520000000000001</v>
      </c>
      <c r="F117" s="46">
        <f t="shared" si="10"/>
        <v>822792</v>
      </c>
      <c r="G117" s="38">
        <v>0.12520000000000001</v>
      </c>
      <c r="H117" s="27">
        <f t="shared" si="11"/>
        <v>822792</v>
      </c>
      <c r="I117" s="27">
        <f t="shared" si="8"/>
        <v>0</v>
      </c>
      <c r="J117" s="27"/>
      <c r="K117" s="6">
        <f t="shared" si="9"/>
        <v>1.036E-3</v>
      </c>
      <c r="L117" s="4"/>
      <c r="O117" s="47"/>
    </row>
    <row r="118" spans="1:15" ht="14.4" x14ac:dyDescent="0.3">
      <c r="A118" s="40">
        <v>30275</v>
      </c>
      <c r="B118" t="s">
        <v>132</v>
      </c>
      <c r="C118" s="24"/>
      <c r="D118" s="3">
        <v>8499680.5299999993</v>
      </c>
      <c r="E118" s="38">
        <v>0.12520000000000001</v>
      </c>
      <c r="F118" s="46">
        <f t="shared" si="10"/>
        <v>1064160</v>
      </c>
      <c r="G118" s="38">
        <v>0.12520000000000001</v>
      </c>
      <c r="H118" s="27">
        <f t="shared" si="11"/>
        <v>1064160</v>
      </c>
      <c r="I118" s="27">
        <f t="shared" si="8"/>
        <v>0</v>
      </c>
      <c r="J118" s="27"/>
      <c r="K118" s="6">
        <f t="shared" si="9"/>
        <v>1.3399E-3</v>
      </c>
      <c r="L118" s="4"/>
      <c r="O118" s="47"/>
    </row>
    <row r="119" spans="1:15" ht="14.4" x14ac:dyDescent="0.3">
      <c r="A119" s="40">
        <v>30276</v>
      </c>
      <c r="B119" t="s">
        <v>133</v>
      </c>
      <c r="C119" s="24"/>
      <c r="D119" s="3">
        <v>10286725.17</v>
      </c>
      <c r="E119" s="38">
        <v>0.12520000000000001</v>
      </c>
      <c r="F119" s="46">
        <f t="shared" si="10"/>
        <v>1287898</v>
      </c>
      <c r="G119" s="38">
        <v>0.12520000000000001</v>
      </c>
      <c r="H119" s="27">
        <f t="shared" si="11"/>
        <v>1287898</v>
      </c>
      <c r="I119" s="27">
        <f t="shared" si="8"/>
        <v>0</v>
      </c>
      <c r="J119" s="27"/>
      <c r="K119" s="6">
        <f t="shared" si="9"/>
        <v>1.6216E-3</v>
      </c>
      <c r="L119" s="4"/>
      <c r="O119" s="47"/>
    </row>
    <row r="120" spans="1:15" ht="14.4" x14ac:dyDescent="0.3">
      <c r="A120" s="40">
        <v>30277</v>
      </c>
      <c r="B120" t="s">
        <v>134</v>
      </c>
      <c r="C120" s="24"/>
      <c r="D120" s="3">
        <v>4997119.12</v>
      </c>
      <c r="E120" s="38">
        <v>0.12520000000000001</v>
      </c>
      <c r="F120" s="46">
        <f t="shared" si="10"/>
        <v>625639</v>
      </c>
      <c r="G120" s="38">
        <v>0.12520000000000001</v>
      </c>
      <c r="H120" s="27">
        <f t="shared" si="11"/>
        <v>625639</v>
      </c>
      <c r="I120" s="27">
        <f t="shared" si="8"/>
        <v>0</v>
      </c>
      <c r="J120" s="27"/>
      <c r="K120" s="6">
        <f t="shared" si="9"/>
        <v>7.8770000000000001E-4</v>
      </c>
      <c r="L120" s="4"/>
      <c r="O120" s="47"/>
    </row>
    <row r="121" spans="1:15" ht="14.4" x14ac:dyDescent="0.3">
      <c r="A121" s="40">
        <v>30278</v>
      </c>
      <c r="B121" s="14" t="s">
        <v>135</v>
      </c>
      <c r="C121" s="24"/>
      <c r="D121" s="3">
        <v>8996461.8100000005</v>
      </c>
      <c r="E121" s="38">
        <v>0.12520000000000001</v>
      </c>
      <c r="F121" s="46">
        <f t="shared" si="10"/>
        <v>1126357</v>
      </c>
      <c r="G121" s="38">
        <v>0.12520000000000001</v>
      </c>
      <c r="H121" s="27">
        <f t="shared" si="11"/>
        <v>1126357</v>
      </c>
      <c r="I121" s="27">
        <f t="shared" si="8"/>
        <v>0</v>
      </c>
      <c r="J121" s="27"/>
      <c r="K121" s="6">
        <f t="shared" si="9"/>
        <v>1.4182000000000001E-3</v>
      </c>
      <c r="L121" s="4"/>
      <c r="O121" s="47"/>
    </row>
    <row r="122" spans="1:15" ht="14.4" x14ac:dyDescent="0.3">
      <c r="A122" s="40">
        <v>30279</v>
      </c>
      <c r="B122" t="s">
        <v>136</v>
      </c>
      <c r="C122" s="24"/>
      <c r="D122" s="3">
        <v>8193569.9299999997</v>
      </c>
      <c r="E122" s="38">
        <v>0.12520000000000001</v>
      </c>
      <c r="F122" s="46">
        <f t="shared" si="10"/>
        <v>1025835</v>
      </c>
      <c r="G122" s="38">
        <v>0.12520000000000001</v>
      </c>
      <c r="H122" s="27">
        <f t="shared" si="11"/>
        <v>1025835</v>
      </c>
      <c r="I122" s="27">
        <f t="shared" si="8"/>
        <v>0</v>
      </c>
      <c r="J122" s="27"/>
      <c r="K122" s="6">
        <f t="shared" si="9"/>
        <v>1.2916E-3</v>
      </c>
      <c r="L122" s="4"/>
      <c r="O122" s="47"/>
    </row>
    <row r="123" spans="1:15" ht="14.4" x14ac:dyDescent="0.3">
      <c r="A123" s="40">
        <v>30280</v>
      </c>
      <c r="B123" t="s">
        <v>137</v>
      </c>
      <c r="C123" s="24"/>
      <c r="D123" s="3">
        <v>113504335.73</v>
      </c>
      <c r="E123" s="38">
        <v>0.12520000000000001</v>
      </c>
      <c r="F123" s="46">
        <f t="shared" si="10"/>
        <v>14210743</v>
      </c>
      <c r="G123" s="38">
        <v>0.12520000000000001</v>
      </c>
      <c r="H123" s="27">
        <f t="shared" si="11"/>
        <v>14210743</v>
      </c>
      <c r="I123" s="27">
        <f t="shared" si="8"/>
        <v>0</v>
      </c>
      <c r="J123" s="27"/>
      <c r="K123" s="6">
        <f t="shared" si="9"/>
        <v>1.7892600000000002E-2</v>
      </c>
      <c r="L123" s="4"/>
      <c r="O123" s="47"/>
    </row>
    <row r="124" spans="1:15" ht="14.4" x14ac:dyDescent="0.3">
      <c r="A124" s="40">
        <v>30282</v>
      </c>
      <c r="B124" t="s">
        <v>138</v>
      </c>
      <c r="C124" s="24"/>
      <c r="D124" s="3">
        <v>11880379.17</v>
      </c>
      <c r="E124" s="38">
        <v>0.12520000000000001</v>
      </c>
      <c r="F124" s="46">
        <f t="shared" si="10"/>
        <v>1487423</v>
      </c>
      <c r="G124" s="38">
        <v>0.12520000000000001</v>
      </c>
      <c r="H124" s="27">
        <f t="shared" si="11"/>
        <v>1487423</v>
      </c>
      <c r="I124" s="27">
        <f t="shared" si="8"/>
        <v>0</v>
      </c>
      <c r="J124" s="27"/>
      <c r="K124" s="6">
        <f t="shared" si="9"/>
        <v>1.8728E-3</v>
      </c>
      <c r="L124" s="4"/>
      <c r="O124" s="47"/>
    </row>
    <row r="125" spans="1:15" ht="14.4" x14ac:dyDescent="0.3">
      <c r="A125" s="40">
        <v>30283</v>
      </c>
      <c r="B125" t="s">
        <v>139</v>
      </c>
      <c r="C125" s="24"/>
      <c r="D125" s="3">
        <v>24089167.270000003</v>
      </c>
      <c r="E125" s="38">
        <v>0.12520000000000001</v>
      </c>
      <c r="F125" s="46">
        <f t="shared" si="10"/>
        <v>3015964</v>
      </c>
      <c r="G125" s="38">
        <v>0.12520000000000001</v>
      </c>
      <c r="H125" s="27">
        <f t="shared" si="11"/>
        <v>3015964</v>
      </c>
      <c r="I125" s="27">
        <f t="shared" si="8"/>
        <v>0</v>
      </c>
      <c r="J125" s="27"/>
      <c r="K125" s="6">
        <f t="shared" si="9"/>
        <v>3.7973999999999998E-3</v>
      </c>
      <c r="L125" s="4"/>
      <c r="O125" s="47"/>
    </row>
    <row r="126" spans="1:15" ht="14.4" x14ac:dyDescent="0.3">
      <c r="A126" s="40">
        <v>30284</v>
      </c>
      <c r="B126" t="s">
        <v>140</v>
      </c>
      <c r="C126" s="24"/>
      <c r="D126" s="3">
        <v>3595473.1899999995</v>
      </c>
      <c r="E126" s="38">
        <v>0.12520000000000001</v>
      </c>
      <c r="F126" s="46">
        <f t="shared" si="10"/>
        <v>450153</v>
      </c>
      <c r="G126" s="38">
        <v>0.12520000000000001</v>
      </c>
      <c r="H126" s="27">
        <f t="shared" si="11"/>
        <v>450153</v>
      </c>
      <c r="I126" s="27">
        <f t="shared" si="8"/>
        <v>0</v>
      </c>
      <c r="J126" s="27"/>
      <c r="K126" s="6">
        <f t="shared" si="9"/>
        <v>5.6680000000000001E-4</v>
      </c>
      <c r="L126" s="4"/>
      <c r="O126" s="47"/>
    </row>
    <row r="127" spans="1:15" ht="14.4" x14ac:dyDescent="0.3">
      <c r="A127" s="40">
        <v>30285</v>
      </c>
      <c r="B127" t="s">
        <v>141</v>
      </c>
      <c r="C127" s="24"/>
      <c r="D127" s="3">
        <v>11436261.239999998</v>
      </c>
      <c r="E127" s="38">
        <v>0.12520000000000001</v>
      </c>
      <c r="F127" s="46">
        <f t="shared" si="10"/>
        <v>1431820</v>
      </c>
      <c r="G127" s="38">
        <v>0.12520000000000001</v>
      </c>
      <c r="H127" s="27">
        <f t="shared" si="11"/>
        <v>1431820</v>
      </c>
      <c r="I127" s="27">
        <f t="shared" si="8"/>
        <v>0</v>
      </c>
      <c r="J127" s="27"/>
      <c r="K127" s="6">
        <f t="shared" si="9"/>
        <v>1.8028E-3</v>
      </c>
      <c r="L127" s="4"/>
      <c r="O127" s="47"/>
    </row>
    <row r="128" spans="1:15" ht="14.4" x14ac:dyDescent="0.3">
      <c r="A128" s="40">
        <v>30286</v>
      </c>
      <c r="B128" s="48" t="s">
        <v>142</v>
      </c>
      <c r="C128" s="24"/>
      <c r="D128" s="3">
        <v>16513472.199999999</v>
      </c>
      <c r="E128" s="38">
        <v>0.12520000000000001</v>
      </c>
      <c r="F128" s="46">
        <f t="shared" si="10"/>
        <v>2067487</v>
      </c>
      <c r="G128" s="38">
        <v>0.12520000000000001</v>
      </c>
      <c r="H128" s="27">
        <f t="shared" si="11"/>
        <v>2067487</v>
      </c>
      <c r="I128" s="27">
        <f t="shared" si="8"/>
        <v>0</v>
      </c>
      <c r="J128" s="27"/>
      <c r="K128" s="6">
        <f t="shared" si="9"/>
        <v>2.6032E-3</v>
      </c>
      <c r="L128" s="4"/>
      <c r="O128" s="47"/>
    </row>
    <row r="129" spans="1:15" ht="14.4" x14ac:dyDescent="0.3">
      <c r="A129" s="40">
        <v>30287</v>
      </c>
      <c r="B129" t="s">
        <v>143</v>
      </c>
      <c r="C129" s="24"/>
      <c r="D129" s="3">
        <v>4176783.33</v>
      </c>
      <c r="E129" s="38">
        <v>0.12520000000000001</v>
      </c>
      <c r="F129" s="46">
        <f t="shared" si="10"/>
        <v>522933</v>
      </c>
      <c r="G129" s="38">
        <v>0.12520000000000001</v>
      </c>
      <c r="H129" s="27">
        <f t="shared" si="11"/>
        <v>522933</v>
      </c>
      <c r="I129" s="27">
        <f t="shared" si="8"/>
        <v>0</v>
      </c>
      <c r="J129" s="27"/>
      <c r="K129" s="6">
        <f t="shared" si="9"/>
        <v>6.5839999999999996E-4</v>
      </c>
      <c r="L129" s="4"/>
      <c r="O129" s="47"/>
    </row>
    <row r="130" spans="1:15" ht="14.4" x14ac:dyDescent="0.3">
      <c r="A130" s="40">
        <v>30288</v>
      </c>
      <c r="B130" t="s">
        <v>144</v>
      </c>
      <c r="C130" s="24"/>
      <c r="D130" s="3">
        <v>7014355.71</v>
      </c>
      <c r="E130" s="38">
        <v>0.12520000000000001</v>
      </c>
      <c r="F130" s="46">
        <f t="shared" si="10"/>
        <v>878197</v>
      </c>
      <c r="G130" s="38">
        <v>0.12520000000000001</v>
      </c>
      <c r="H130" s="27">
        <f t="shared" si="11"/>
        <v>878197</v>
      </c>
      <c r="I130" s="27">
        <f t="shared" si="8"/>
        <v>0</v>
      </c>
      <c r="J130" s="27"/>
      <c r="K130" s="6">
        <f t="shared" si="9"/>
        <v>1.1057E-3</v>
      </c>
      <c r="L130" s="4"/>
      <c r="O130" s="47"/>
    </row>
    <row r="131" spans="1:15" ht="14.4" x14ac:dyDescent="0.3">
      <c r="A131" s="40">
        <v>30290</v>
      </c>
      <c r="B131" t="s">
        <v>145</v>
      </c>
      <c r="C131" s="24"/>
      <c r="D131" s="3">
        <v>18830692.48</v>
      </c>
      <c r="E131" s="38">
        <v>0.12520000000000001</v>
      </c>
      <c r="F131" s="46">
        <f t="shared" si="10"/>
        <v>2357603</v>
      </c>
      <c r="G131" s="38">
        <v>0.12520000000000001</v>
      </c>
      <c r="H131" s="27">
        <f t="shared" si="11"/>
        <v>2357603</v>
      </c>
      <c r="I131" s="27">
        <f t="shared" si="8"/>
        <v>0</v>
      </c>
      <c r="J131" s="27"/>
      <c r="K131" s="6">
        <f t="shared" si="9"/>
        <v>2.9683999999999999E-3</v>
      </c>
      <c r="L131" s="4"/>
      <c r="O131" s="47"/>
    </row>
    <row r="132" spans="1:15" ht="14.4" x14ac:dyDescent="0.3">
      <c r="A132" s="40">
        <v>30291</v>
      </c>
      <c r="B132" t="s">
        <v>146</v>
      </c>
      <c r="C132" s="24"/>
      <c r="D132" s="3">
        <v>11468421.510000002</v>
      </c>
      <c r="E132" s="38">
        <v>0.12520000000000001</v>
      </c>
      <c r="F132" s="46">
        <f t="shared" si="10"/>
        <v>1435846</v>
      </c>
      <c r="G132" s="38">
        <v>0.12520000000000001</v>
      </c>
      <c r="H132" s="27">
        <f t="shared" si="11"/>
        <v>1435846</v>
      </c>
      <c r="I132" s="27">
        <f t="shared" si="8"/>
        <v>0</v>
      </c>
      <c r="J132" s="27"/>
      <c r="K132" s="6">
        <f t="shared" si="9"/>
        <v>1.8079000000000001E-3</v>
      </c>
      <c r="L132" s="4"/>
      <c r="O132" s="47"/>
    </row>
    <row r="133" spans="1:15" ht="14.4" x14ac:dyDescent="0.3">
      <c r="A133" s="40">
        <v>30292</v>
      </c>
      <c r="B133" t="s">
        <v>147</v>
      </c>
      <c r="C133" s="24"/>
      <c r="D133" s="3">
        <v>10416215.219999999</v>
      </c>
      <c r="E133" s="38">
        <v>0.12520000000000001</v>
      </c>
      <c r="F133" s="46">
        <f t="shared" si="10"/>
        <v>1304110</v>
      </c>
      <c r="G133" s="38">
        <v>0.12520000000000001</v>
      </c>
      <c r="H133" s="27">
        <f t="shared" si="11"/>
        <v>1304110</v>
      </c>
      <c r="I133" s="27">
        <f t="shared" si="8"/>
        <v>0</v>
      </c>
      <c r="J133" s="27"/>
      <c r="K133" s="6">
        <f t="shared" si="9"/>
        <v>1.642E-3</v>
      </c>
      <c r="L133" s="4"/>
      <c r="O133" s="47"/>
    </row>
    <row r="134" spans="1:15" ht="14.4" x14ac:dyDescent="0.3">
      <c r="A134" s="40">
        <v>30293</v>
      </c>
      <c r="B134" s="48" t="s">
        <v>148</v>
      </c>
      <c r="C134" s="24"/>
      <c r="D134" s="3">
        <v>15760774.27</v>
      </c>
      <c r="E134" s="38">
        <v>0.12520000000000001</v>
      </c>
      <c r="F134" s="46">
        <f t="shared" si="10"/>
        <v>1973249</v>
      </c>
      <c r="G134" s="38">
        <v>0.12520000000000001</v>
      </c>
      <c r="H134" s="27">
        <f t="shared" si="11"/>
        <v>1973249</v>
      </c>
      <c r="I134" s="27">
        <f t="shared" si="8"/>
        <v>0</v>
      </c>
      <c r="J134" s="27"/>
      <c r="K134" s="6">
        <f t="shared" si="9"/>
        <v>2.4845000000000002E-3</v>
      </c>
      <c r="L134" s="4"/>
      <c r="O134" s="47"/>
    </row>
    <row r="135" spans="1:15" ht="14.4" x14ac:dyDescent="0.3">
      <c r="A135" s="40">
        <v>30294</v>
      </c>
      <c r="B135" t="s">
        <v>149</v>
      </c>
      <c r="C135" s="24"/>
      <c r="D135" s="3">
        <v>8981766.9500000011</v>
      </c>
      <c r="E135" s="38">
        <v>0.12520000000000001</v>
      </c>
      <c r="F135" s="46">
        <f t="shared" si="10"/>
        <v>1124517</v>
      </c>
      <c r="G135" s="38">
        <v>0.12520000000000001</v>
      </c>
      <c r="H135" s="27">
        <f t="shared" si="11"/>
        <v>1124517</v>
      </c>
      <c r="I135" s="27">
        <f t="shared" si="8"/>
        <v>0</v>
      </c>
      <c r="J135" s="27"/>
      <c r="K135" s="6">
        <f t="shared" si="9"/>
        <v>1.4159000000000001E-3</v>
      </c>
      <c r="L135" s="4"/>
      <c r="O135" s="47"/>
    </row>
    <row r="136" spans="1:15" ht="14.4" x14ac:dyDescent="0.3">
      <c r="A136" s="40">
        <v>30295</v>
      </c>
      <c r="B136" t="s">
        <v>150</v>
      </c>
      <c r="C136" s="24"/>
      <c r="D136" s="3">
        <v>45161310.139999993</v>
      </c>
      <c r="E136" s="38">
        <v>0.12520000000000001</v>
      </c>
      <c r="F136" s="46">
        <f t="shared" si="10"/>
        <v>5654196</v>
      </c>
      <c r="G136" s="38">
        <v>0.12520000000000001</v>
      </c>
      <c r="H136" s="27">
        <f t="shared" si="11"/>
        <v>5654196</v>
      </c>
      <c r="I136" s="27">
        <f t="shared" si="8"/>
        <v>0</v>
      </c>
      <c r="J136" s="27"/>
      <c r="K136" s="6">
        <f t="shared" si="9"/>
        <v>7.1190999999999997E-3</v>
      </c>
      <c r="L136" s="4"/>
      <c r="O136" s="47"/>
    </row>
    <row r="137" spans="1:15" ht="14.4" x14ac:dyDescent="0.3">
      <c r="A137" s="40">
        <v>30296</v>
      </c>
      <c r="B137" t="s">
        <v>151</v>
      </c>
      <c r="C137" s="24"/>
      <c r="D137" s="3">
        <v>7125449.46</v>
      </c>
      <c r="E137" s="38">
        <v>0.12520000000000001</v>
      </c>
      <c r="F137" s="46">
        <f t="shared" si="10"/>
        <v>892106</v>
      </c>
      <c r="G137" s="38">
        <v>0.12520000000000001</v>
      </c>
      <c r="H137" s="27">
        <f t="shared" si="11"/>
        <v>892106</v>
      </c>
      <c r="I137" s="27">
        <f t="shared" si="8"/>
        <v>0</v>
      </c>
      <c r="J137" s="27"/>
      <c r="K137" s="6">
        <f t="shared" si="9"/>
        <v>1.1232E-3</v>
      </c>
      <c r="L137" s="4"/>
      <c r="O137" s="47"/>
    </row>
    <row r="138" spans="1:15" ht="14.4" x14ac:dyDescent="0.3">
      <c r="A138" s="40">
        <v>30297</v>
      </c>
      <c r="B138" t="s">
        <v>152</v>
      </c>
      <c r="C138" s="24"/>
      <c r="D138" s="3">
        <v>22297418.02</v>
      </c>
      <c r="E138" s="38">
        <v>0.12520000000000001</v>
      </c>
      <c r="F138" s="46">
        <f t="shared" si="10"/>
        <v>2791637</v>
      </c>
      <c r="G138" s="38">
        <v>0.12520000000000001</v>
      </c>
      <c r="H138" s="27">
        <f t="shared" si="11"/>
        <v>2791637</v>
      </c>
      <c r="I138" s="27">
        <f t="shared" si="8"/>
        <v>0</v>
      </c>
      <c r="J138" s="27"/>
      <c r="K138" s="6">
        <f t="shared" si="9"/>
        <v>3.5149000000000001E-3</v>
      </c>
      <c r="L138" s="4"/>
      <c r="O138" s="47"/>
    </row>
    <row r="139" spans="1:15" ht="14.4" x14ac:dyDescent="0.3">
      <c r="A139" s="40">
        <v>30298</v>
      </c>
      <c r="B139" t="s">
        <v>153</v>
      </c>
      <c r="C139" s="24"/>
      <c r="D139" s="3">
        <v>15252655.050000001</v>
      </c>
      <c r="E139" s="38">
        <v>0.12520000000000001</v>
      </c>
      <c r="F139" s="46">
        <f t="shared" si="10"/>
        <v>1909632</v>
      </c>
      <c r="G139" s="38">
        <v>0.12520000000000001</v>
      </c>
      <c r="H139" s="27">
        <f t="shared" si="11"/>
        <v>1909632</v>
      </c>
      <c r="I139" s="27">
        <f t="shared" si="8"/>
        <v>0</v>
      </c>
      <c r="J139" s="27"/>
      <c r="K139" s="6">
        <f t="shared" si="9"/>
        <v>2.4044000000000001E-3</v>
      </c>
      <c r="L139" s="4"/>
      <c r="O139" s="47"/>
    </row>
    <row r="140" spans="1:15" ht="14.4" x14ac:dyDescent="0.3">
      <c r="A140" s="40">
        <v>30299</v>
      </c>
      <c r="B140" t="s">
        <v>154</v>
      </c>
      <c r="C140" s="24"/>
      <c r="D140" s="3">
        <v>8288600.6100000013</v>
      </c>
      <c r="E140" s="38">
        <v>0.12520000000000001</v>
      </c>
      <c r="F140" s="46">
        <f t="shared" si="10"/>
        <v>1037733</v>
      </c>
      <c r="G140" s="38">
        <v>0.12520000000000001</v>
      </c>
      <c r="H140" s="27">
        <f t="shared" si="11"/>
        <v>1037733</v>
      </c>
      <c r="I140" s="27">
        <f t="shared" si="8"/>
        <v>0</v>
      </c>
      <c r="J140" s="27"/>
      <c r="K140" s="6">
        <f t="shared" si="9"/>
        <v>1.3066E-3</v>
      </c>
      <c r="L140" s="4"/>
      <c r="O140" s="47"/>
    </row>
    <row r="141" spans="1:15" ht="14.4" x14ac:dyDescent="0.3">
      <c r="A141" s="40">
        <v>30301</v>
      </c>
      <c r="B141" s="48" t="s">
        <v>155</v>
      </c>
      <c r="C141" s="24"/>
      <c r="D141" s="3">
        <v>35745847.060000002</v>
      </c>
      <c r="E141" s="38">
        <v>0.12520000000000001</v>
      </c>
      <c r="F141" s="46">
        <f t="shared" si="10"/>
        <v>4475380</v>
      </c>
      <c r="G141" s="38">
        <v>0.12520000000000001</v>
      </c>
      <c r="H141" s="27">
        <f t="shared" si="11"/>
        <v>4475380</v>
      </c>
      <c r="I141" s="27">
        <f t="shared" si="8"/>
        <v>0</v>
      </c>
      <c r="J141" s="27"/>
      <c r="K141" s="6">
        <f t="shared" si="9"/>
        <v>5.6349E-3</v>
      </c>
      <c r="L141" s="4"/>
      <c r="O141" s="47"/>
    </row>
    <row r="142" spans="1:15" ht="14.4" x14ac:dyDescent="0.3">
      <c r="A142" s="40">
        <v>30310</v>
      </c>
      <c r="B142" t="s">
        <v>156</v>
      </c>
      <c r="C142" s="24"/>
      <c r="D142" s="3">
        <v>25856374.039999999</v>
      </c>
      <c r="E142" s="38">
        <v>0.12520000000000001</v>
      </c>
      <c r="F142" s="46">
        <f t="shared" si="10"/>
        <v>3237218</v>
      </c>
      <c r="G142" s="38">
        <v>0.12520000000000001</v>
      </c>
      <c r="H142" s="27">
        <f t="shared" si="11"/>
        <v>3237218</v>
      </c>
      <c r="I142" s="27">
        <f t="shared" si="8"/>
        <v>0</v>
      </c>
      <c r="J142" s="27"/>
      <c r="K142" s="6">
        <f t="shared" si="9"/>
        <v>4.0759000000000004E-3</v>
      </c>
      <c r="L142" s="4"/>
      <c r="O142" s="47"/>
    </row>
    <row r="143" spans="1:15" ht="14.4" x14ac:dyDescent="0.3">
      <c r="A143" s="40">
        <v>30320</v>
      </c>
      <c r="B143" t="s">
        <v>157</v>
      </c>
      <c r="C143" s="24"/>
      <c r="D143" s="3">
        <v>7556485.3399999999</v>
      </c>
      <c r="E143" s="38">
        <v>0.12520000000000001</v>
      </c>
      <c r="F143" s="46">
        <f t="shared" si="10"/>
        <v>946072</v>
      </c>
      <c r="G143" s="38">
        <v>0.12520000000000001</v>
      </c>
      <c r="H143" s="27">
        <f t="shared" si="11"/>
        <v>946072</v>
      </c>
      <c r="I143" s="27">
        <f t="shared" si="8"/>
        <v>0</v>
      </c>
      <c r="J143" s="27"/>
      <c r="K143" s="6">
        <f t="shared" si="9"/>
        <v>1.1911999999999999E-3</v>
      </c>
      <c r="L143" s="4"/>
      <c r="O143" s="47"/>
    </row>
    <row r="144" spans="1:15" ht="14.4" x14ac:dyDescent="0.3">
      <c r="A144" s="40">
        <v>30327</v>
      </c>
      <c r="B144" t="s">
        <v>158</v>
      </c>
      <c r="C144" s="24"/>
      <c r="D144" s="3">
        <v>19573155.630000003</v>
      </c>
      <c r="E144" s="38">
        <v>0.12520000000000001</v>
      </c>
      <c r="F144" s="46">
        <f t="shared" si="10"/>
        <v>2450559</v>
      </c>
      <c r="G144" s="38">
        <v>0.12520000000000001</v>
      </c>
      <c r="H144" s="27">
        <f t="shared" si="11"/>
        <v>2450559</v>
      </c>
      <c r="I144" s="27">
        <f>+H144-F144</f>
        <v>0</v>
      </c>
      <c r="J144" s="27"/>
      <c r="K144" s="6">
        <f t="shared" si="9"/>
        <v>3.0855000000000001E-3</v>
      </c>
      <c r="L144" s="4"/>
      <c r="O144" s="47"/>
    </row>
    <row r="145" spans="1:15" ht="14.4" x14ac:dyDescent="0.3">
      <c r="A145" s="40">
        <v>30330</v>
      </c>
      <c r="B145" t="s">
        <v>159</v>
      </c>
      <c r="C145" s="24"/>
      <c r="D145" s="3">
        <v>150194.15999999997</v>
      </c>
      <c r="E145" s="38">
        <v>0.12520000000000001</v>
      </c>
      <c r="F145" s="46">
        <f t="shared" si="10"/>
        <v>18804</v>
      </c>
      <c r="G145" s="38">
        <v>0.12520000000000001</v>
      </c>
      <c r="H145" s="27">
        <f t="shared" si="11"/>
        <v>18804</v>
      </c>
      <c r="I145" s="27">
        <f t="shared" si="8"/>
        <v>0</v>
      </c>
      <c r="J145" s="27"/>
      <c r="K145" s="6">
        <f t="shared" si="9"/>
        <v>2.37E-5</v>
      </c>
      <c r="L145" s="4"/>
      <c r="O145" s="47"/>
    </row>
    <row r="146" spans="1:15" ht="14.4" x14ac:dyDescent="0.3">
      <c r="A146" s="40">
        <v>30350</v>
      </c>
      <c r="B146" t="s">
        <v>160</v>
      </c>
      <c r="C146" s="24"/>
      <c r="D146" s="3">
        <v>4590476.2200000007</v>
      </c>
      <c r="E146" s="38">
        <v>0.12520000000000001</v>
      </c>
      <c r="F146" s="46">
        <f t="shared" si="10"/>
        <v>574728</v>
      </c>
      <c r="G146" s="38">
        <v>0.12520000000000001</v>
      </c>
      <c r="H146" s="27">
        <f t="shared" si="11"/>
        <v>574728</v>
      </c>
      <c r="I146" s="27">
        <f t="shared" si="8"/>
        <v>0</v>
      </c>
      <c r="J146" s="27"/>
      <c r="K146" s="6">
        <f t="shared" si="9"/>
        <v>7.2360000000000002E-4</v>
      </c>
      <c r="L146" s="4"/>
      <c r="O146" s="47"/>
    </row>
    <row r="147" spans="1:15" ht="14.4" x14ac:dyDescent="0.3">
      <c r="A147" s="40">
        <v>30402</v>
      </c>
      <c r="B147" t="s">
        <v>161</v>
      </c>
      <c r="C147" s="24"/>
      <c r="D147" s="3">
        <v>4987435.2200000007</v>
      </c>
      <c r="E147" s="38">
        <v>0.12520000000000001</v>
      </c>
      <c r="F147" s="46">
        <f t="shared" si="10"/>
        <v>624427</v>
      </c>
      <c r="G147" s="38">
        <v>0.12520000000000001</v>
      </c>
      <c r="H147" s="27">
        <f t="shared" si="11"/>
        <v>624427</v>
      </c>
      <c r="I147" s="27">
        <f t="shared" si="8"/>
        <v>0</v>
      </c>
      <c r="J147" s="27"/>
      <c r="K147" s="6">
        <f t="shared" si="9"/>
        <v>7.8620000000000003E-4</v>
      </c>
      <c r="L147" s="4"/>
      <c r="O147" s="47"/>
    </row>
    <row r="148" spans="1:15" ht="14.4" x14ac:dyDescent="0.3">
      <c r="A148" s="40">
        <v>30403</v>
      </c>
      <c r="B148" t="s">
        <v>162</v>
      </c>
      <c r="C148" s="24"/>
      <c r="D148" s="3">
        <v>21779232.900000002</v>
      </c>
      <c r="E148" s="38">
        <v>0.12520000000000001</v>
      </c>
      <c r="F148" s="46">
        <f t="shared" si="10"/>
        <v>2726760</v>
      </c>
      <c r="G148" s="38">
        <v>0.12520000000000001</v>
      </c>
      <c r="H148" s="27">
        <f t="shared" si="11"/>
        <v>2726760</v>
      </c>
      <c r="I148" s="27">
        <f t="shared" si="8"/>
        <v>0</v>
      </c>
      <c r="J148" s="27"/>
      <c r="K148" s="6">
        <f t="shared" si="9"/>
        <v>3.4332E-3</v>
      </c>
      <c r="L148" s="4"/>
      <c r="O148" s="47"/>
    </row>
    <row r="149" spans="1:15" ht="14.4" x14ac:dyDescent="0.3">
      <c r="A149" s="40">
        <v>30405</v>
      </c>
      <c r="B149" s="14" t="s">
        <v>163</v>
      </c>
      <c r="C149" s="24"/>
      <c r="D149" s="3">
        <v>1070152.8099999998</v>
      </c>
      <c r="E149" s="38">
        <v>0.12520000000000001</v>
      </c>
      <c r="F149" s="46">
        <f t="shared" si="10"/>
        <v>133983</v>
      </c>
      <c r="G149" s="38">
        <v>0.12520000000000001</v>
      </c>
      <c r="H149" s="27">
        <f t="shared" si="11"/>
        <v>133983</v>
      </c>
      <c r="I149" s="27">
        <f t="shared" si="8"/>
        <v>0</v>
      </c>
      <c r="J149" s="27"/>
      <c r="K149" s="6">
        <f t="shared" si="9"/>
        <v>1.6870000000000001E-4</v>
      </c>
      <c r="L149" s="4"/>
      <c r="O149" s="47"/>
    </row>
    <row r="150" spans="1:15" ht="14.4" x14ac:dyDescent="0.3">
      <c r="A150" s="40">
        <v>30407</v>
      </c>
      <c r="B150" s="14" t="s">
        <v>164</v>
      </c>
      <c r="C150" s="24"/>
      <c r="D150" s="3">
        <v>198364.44000000003</v>
      </c>
      <c r="E150" s="38">
        <v>0.12520000000000001</v>
      </c>
      <c r="F150" s="46">
        <f t="shared" si="10"/>
        <v>24835</v>
      </c>
      <c r="G150" s="38">
        <v>0.12520000000000001</v>
      </c>
      <c r="H150" s="27">
        <f t="shared" si="11"/>
        <v>24835</v>
      </c>
      <c r="I150" s="27">
        <f t="shared" si="8"/>
        <v>0</v>
      </c>
      <c r="J150" s="27"/>
      <c r="K150" s="6">
        <f t="shared" si="9"/>
        <v>3.1300000000000002E-5</v>
      </c>
      <c r="L150" s="4"/>
      <c r="O150" s="47"/>
    </row>
    <row r="151" spans="1:15" ht="14.4" x14ac:dyDescent="0.3">
      <c r="A151" s="40">
        <v>30409</v>
      </c>
      <c r="B151" s="14" t="s">
        <v>165</v>
      </c>
      <c r="C151" s="24"/>
      <c r="D151" s="3">
        <v>18265400.07</v>
      </c>
      <c r="E151" s="38">
        <v>0.12520000000000001</v>
      </c>
      <c r="F151" s="46">
        <f t="shared" si="10"/>
        <v>2286828</v>
      </c>
      <c r="G151" s="38">
        <v>0.12520000000000001</v>
      </c>
      <c r="H151" s="27">
        <f t="shared" si="11"/>
        <v>2286828</v>
      </c>
      <c r="I151" s="27">
        <f t="shared" si="8"/>
        <v>0</v>
      </c>
      <c r="J151" s="27"/>
      <c r="K151" s="6">
        <f t="shared" ref="K151:K214" si="12">ROUND(F151/$F$243,7)</f>
        <v>2.8793E-3</v>
      </c>
      <c r="L151" s="4"/>
      <c r="O151" s="47"/>
    </row>
    <row r="152" spans="1:15" ht="14.4" x14ac:dyDescent="0.3">
      <c r="A152" s="40">
        <v>30411</v>
      </c>
      <c r="B152" t="s">
        <v>166</v>
      </c>
      <c r="C152" s="24"/>
      <c r="D152" s="3">
        <v>16221481.409999998</v>
      </c>
      <c r="E152" s="38">
        <v>0.12520000000000001</v>
      </c>
      <c r="F152" s="46">
        <f t="shared" ref="F152:F215" si="13">ROUND(D152*E152,0)</f>
        <v>2030929</v>
      </c>
      <c r="G152" s="38">
        <v>0.12520000000000001</v>
      </c>
      <c r="H152" s="27">
        <f t="shared" ref="H152:H215" si="14">ROUND(D152*G152,0)</f>
        <v>2030929</v>
      </c>
      <c r="I152" s="27">
        <f t="shared" ref="I152:I215" si="15">+H152-F152</f>
        <v>0</v>
      </c>
      <c r="J152" s="27"/>
      <c r="K152" s="6">
        <f t="shared" si="12"/>
        <v>2.5571000000000001E-3</v>
      </c>
      <c r="L152" s="4"/>
      <c r="O152" s="47"/>
    </row>
    <row r="153" spans="1:15" ht="14.4" x14ac:dyDescent="0.3">
      <c r="A153" s="40">
        <v>30413</v>
      </c>
      <c r="B153" s="14" t="s">
        <v>167</v>
      </c>
      <c r="C153" s="24"/>
      <c r="D153" s="3">
        <v>733098.12</v>
      </c>
      <c r="E153" s="38">
        <v>0.12520000000000001</v>
      </c>
      <c r="F153" s="46">
        <f t="shared" si="13"/>
        <v>91784</v>
      </c>
      <c r="G153" s="38">
        <v>0.12520000000000001</v>
      </c>
      <c r="H153" s="27">
        <f t="shared" si="14"/>
        <v>91784</v>
      </c>
      <c r="I153" s="27">
        <f t="shared" si="15"/>
        <v>0</v>
      </c>
      <c r="J153" s="27"/>
      <c r="K153" s="6">
        <f t="shared" si="12"/>
        <v>1.156E-4</v>
      </c>
      <c r="L153" s="4"/>
      <c r="O153" s="47"/>
    </row>
    <row r="154" spans="1:15" ht="14.4" x14ac:dyDescent="0.3">
      <c r="A154" s="40">
        <v>30417</v>
      </c>
      <c r="B154" t="s">
        <v>168</v>
      </c>
      <c r="C154" s="24"/>
      <c r="D154" s="3">
        <v>542573.93999999994</v>
      </c>
      <c r="E154" s="38">
        <v>0.12520000000000001</v>
      </c>
      <c r="F154" s="46">
        <f t="shared" si="13"/>
        <v>67930</v>
      </c>
      <c r="G154" s="38">
        <v>0.12520000000000001</v>
      </c>
      <c r="H154" s="27">
        <f t="shared" si="14"/>
        <v>67930</v>
      </c>
      <c r="I154" s="27">
        <f t="shared" si="15"/>
        <v>0</v>
      </c>
      <c r="J154" s="27"/>
      <c r="K154" s="6">
        <f t="shared" si="12"/>
        <v>8.5500000000000005E-5</v>
      </c>
      <c r="L154" s="4"/>
      <c r="O154" s="47"/>
    </row>
    <row r="155" spans="1:15" ht="14.4" x14ac:dyDescent="0.3">
      <c r="A155" s="40">
        <v>30423</v>
      </c>
      <c r="B155" s="48" t="s">
        <v>169</v>
      </c>
      <c r="C155" s="24"/>
      <c r="D155" s="3">
        <v>4183277.92</v>
      </c>
      <c r="E155" s="38">
        <v>0.12520000000000001</v>
      </c>
      <c r="F155" s="46">
        <f t="shared" si="13"/>
        <v>523746</v>
      </c>
      <c r="G155" s="38">
        <v>0.12520000000000001</v>
      </c>
      <c r="H155" s="27">
        <f t="shared" si="14"/>
        <v>523746</v>
      </c>
      <c r="I155" s="27">
        <f t="shared" si="15"/>
        <v>0</v>
      </c>
      <c r="J155" s="27"/>
      <c r="K155" s="6">
        <f t="shared" si="12"/>
        <v>6.5939999999999998E-4</v>
      </c>
      <c r="L155" s="4"/>
      <c r="O155" s="47"/>
    </row>
    <row r="156" spans="1:15" ht="14.4" x14ac:dyDescent="0.3">
      <c r="A156" s="40">
        <v>30425</v>
      </c>
      <c r="B156" t="s">
        <v>170</v>
      </c>
      <c r="C156" s="24"/>
      <c r="D156" s="3">
        <v>9941520.0300000012</v>
      </c>
      <c r="E156" s="38">
        <v>0.12520000000000001</v>
      </c>
      <c r="F156" s="46">
        <f t="shared" si="13"/>
        <v>1244678</v>
      </c>
      <c r="G156" s="38">
        <v>0.12520000000000001</v>
      </c>
      <c r="H156" s="27">
        <f t="shared" si="14"/>
        <v>1244678</v>
      </c>
      <c r="I156" s="27">
        <f t="shared" si="15"/>
        <v>0</v>
      </c>
      <c r="J156" s="27"/>
      <c r="K156" s="6">
        <f t="shared" si="12"/>
        <v>1.5671999999999999E-3</v>
      </c>
      <c r="L156" s="4"/>
      <c r="O156" s="47"/>
    </row>
    <row r="157" spans="1:15" ht="14.4" x14ac:dyDescent="0.3">
      <c r="A157" s="40">
        <v>30440</v>
      </c>
      <c r="B157" t="s">
        <v>171</v>
      </c>
      <c r="C157" s="24"/>
      <c r="D157" s="3">
        <v>72434952.00999999</v>
      </c>
      <c r="E157" s="38">
        <v>0.12520000000000001</v>
      </c>
      <c r="F157" s="46">
        <f t="shared" si="13"/>
        <v>9068856</v>
      </c>
      <c r="G157" s="38">
        <v>0.12520000000000001</v>
      </c>
      <c r="H157" s="27">
        <f t="shared" si="14"/>
        <v>9068856</v>
      </c>
      <c r="I157" s="27">
        <f t="shared" si="15"/>
        <v>0</v>
      </c>
      <c r="J157" s="27"/>
      <c r="K157" s="6">
        <f t="shared" si="12"/>
        <v>1.14185E-2</v>
      </c>
      <c r="L157" s="4"/>
      <c r="O157" s="47"/>
    </row>
    <row r="158" spans="1:15" ht="14.4" x14ac:dyDescent="0.3">
      <c r="A158" s="40">
        <v>30454</v>
      </c>
      <c r="B158" t="s">
        <v>172</v>
      </c>
      <c r="C158" s="24"/>
      <c r="D158" s="3">
        <v>278492.58999999997</v>
      </c>
      <c r="E158" s="38">
        <v>0.12520000000000001</v>
      </c>
      <c r="F158" s="46">
        <f t="shared" si="13"/>
        <v>34867</v>
      </c>
      <c r="G158" s="38">
        <v>0.12520000000000001</v>
      </c>
      <c r="H158" s="27">
        <f t="shared" si="14"/>
        <v>34867</v>
      </c>
      <c r="I158" s="27">
        <f t="shared" si="15"/>
        <v>0</v>
      </c>
      <c r="J158" s="27"/>
      <c r="K158" s="6">
        <f t="shared" si="12"/>
        <v>4.3900000000000003E-5</v>
      </c>
      <c r="L158" s="4"/>
      <c r="O158" s="47"/>
    </row>
    <row r="159" spans="1:15" ht="14.4" x14ac:dyDescent="0.3">
      <c r="A159" s="40">
        <v>30501</v>
      </c>
      <c r="B159" t="s">
        <v>173</v>
      </c>
      <c r="C159" s="24"/>
      <c r="D159" s="3">
        <v>629992563.14999998</v>
      </c>
      <c r="E159" s="38">
        <v>0.12520000000000001</v>
      </c>
      <c r="F159" s="46">
        <f>ROUND(D159*E159,0)+2</f>
        <v>78875071</v>
      </c>
      <c r="G159" s="38">
        <v>0.12520000000000001</v>
      </c>
      <c r="H159" s="27">
        <f>ROUND(D159*G159,0)+2</f>
        <v>78875071</v>
      </c>
      <c r="I159" s="27">
        <f t="shared" si="15"/>
        <v>0</v>
      </c>
      <c r="J159" s="27"/>
      <c r="K159" s="6">
        <f t="shared" si="12"/>
        <v>9.9310700000000002E-2</v>
      </c>
      <c r="L159" s="4"/>
      <c r="O159" s="47"/>
    </row>
    <row r="160" spans="1:15" ht="14.4" x14ac:dyDescent="0.3">
      <c r="A160" s="40">
        <v>30505</v>
      </c>
      <c r="B160" t="s">
        <v>174</v>
      </c>
      <c r="C160" s="24"/>
      <c r="D160" s="3">
        <v>7333110.0299999993</v>
      </c>
      <c r="E160" s="38">
        <v>0.12520000000000001</v>
      </c>
      <c r="F160" s="46">
        <f t="shared" si="13"/>
        <v>918105</v>
      </c>
      <c r="G160" s="38">
        <v>0.12520000000000001</v>
      </c>
      <c r="H160" s="27">
        <f t="shared" si="14"/>
        <v>918105</v>
      </c>
      <c r="I160" s="27">
        <f t="shared" si="15"/>
        <v>0</v>
      </c>
      <c r="J160" s="27"/>
      <c r="K160" s="6">
        <f t="shared" si="12"/>
        <v>1.1559999999999999E-3</v>
      </c>
      <c r="L160" s="4"/>
      <c r="O160" s="47"/>
    </row>
    <row r="161" spans="1:15" ht="14.4" x14ac:dyDescent="0.3">
      <c r="A161" s="40">
        <v>30506</v>
      </c>
      <c r="B161" t="s">
        <v>175</v>
      </c>
      <c r="C161" s="24"/>
      <c r="D161" s="3">
        <v>1515968.0299999998</v>
      </c>
      <c r="E161" s="38">
        <v>0.12520000000000001</v>
      </c>
      <c r="F161" s="46">
        <f t="shared" si="13"/>
        <v>189799</v>
      </c>
      <c r="G161" s="38">
        <v>0.12520000000000001</v>
      </c>
      <c r="H161" s="27">
        <f t="shared" si="14"/>
        <v>189799</v>
      </c>
      <c r="I161" s="27">
        <f t="shared" si="15"/>
        <v>0</v>
      </c>
      <c r="J161" s="27"/>
      <c r="K161" s="6">
        <f t="shared" si="12"/>
        <v>2.3900000000000001E-4</v>
      </c>
      <c r="L161" s="4"/>
      <c r="O161" s="47"/>
    </row>
    <row r="162" spans="1:15" ht="14.4" x14ac:dyDescent="0.3">
      <c r="A162" s="40">
        <v>30601</v>
      </c>
      <c r="B162" t="s">
        <v>176</v>
      </c>
      <c r="C162" s="24"/>
      <c r="D162" s="3">
        <v>234983856.34999999</v>
      </c>
      <c r="E162" s="38">
        <v>0.12520000000000001</v>
      </c>
      <c r="F162" s="46">
        <f t="shared" si="13"/>
        <v>29419979</v>
      </c>
      <c r="G162" s="38">
        <v>0.12520000000000001</v>
      </c>
      <c r="H162" s="27">
        <f t="shared" si="14"/>
        <v>29419979</v>
      </c>
      <c r="I162" s="27">
        <f t="shared" si="15"/>
        <v>0</v>
      </c>
      <c r="J162" s="27"/>
      <c r="K162" s="6">
        <f t="shared" si="12"/>
        <v>3.7042400000000003E-2</v>
      </c>
      <c r="L162" s="4"/>
      <c r="O162" s="47"/>
    </row>
    <row r="163" spans="1:15" ht="14.4" x14ac:dyDescent="0.3">
      <c r="A163" s="40">
        <v>30602</v>
      </c>
      <c r="B163" t="s">
        <v>177</v>
      </c>
      <c r="C163" s="24"/>
      <c r="D163" s="3">
        <v>57624678.849999994</v>
      </c>
      <c r="E163" s="38">
        <v>0.12520000000000001</v>
      </c>
      <c r="F163" s="46">
        <f t="shared" si="13"/>
        <v>7214610</v>
      </c>
      <c r="G163" s="38">
        <v>0.12520000000000001</v>
      </c>
      <c r="H163" s="27">
        <f t="shared" si="14"/>
        <v>7214610</v>
      </c>
      <c r="I163" s="27">
        <f t="shared" si="15"/>
        <v>0</v>
      </c>
      <c r="J163" s="27"/>
      <c r="K163" s="6">
        <f t="shared" si="12"/>
        <v>9.0837999999999995E-3</v>
      </c>
      <c r="L163" s="4"/>
      <c r="O163" s="47"/>
    </row>
    <row r="164" spans="1:15" ht="14.4" x14ac:dyDescent="0.3">
      <c r="A164" s="40">
        <v>30606</v>
      </c>
      <c r="B164" t="s">
        <v>178</v>
      </c>
      <c r="C164" s="24"/>
      <c r="D164" s="3">
        <v>792471.40000000014</v>
      </c>
      <c r="E164" s="38">
        <v>0.12520000000000001</v>
      </c>
      <c r="F164" s="46">
        <f t="shared" si="13"/>
        <v>99217</v>
      </c>
      <c r="G164" s="38">
        <v>0.12520000000000001</v>
      </c>
      <c r="H164" s="27">
        <f t="shared" si="14"/>
        <v>99217</v>
      </c>
      <c r="I164" s="27">
        <f t="shared" si="15"/>
        <v>0</v>
      </c>
      <c r="J164" s="27"/>
      <c r="K164" s="6">
        <f t="shared" si="12"/>
        <v>1.249E-4</v>
      </c>
      <c r="L164" s="4"/>
      <c r="O164" s="47"/>
    </row>
    <row r="165" spans="1:15" ht="14.4" x14ac:dyDescent="0.3">
      <c r="A165" s="40">
        <v>30701</v>
      </c>
      <c r="B165" t="s">
        <v>179</v>
      </c>
      <c r="C165" s="24"/>
      <c r="D165" s="3">
        <v>43366852.109999999</v>
      </c>
      <c r="E165" s="38">
        <v>0.12520000000000001</v>
      </c>
      <c r="F165" s="46">
        <f t="shared" si="13"/>
        <v>5429530</v>
      </c>
      <c r="G165" s="38">
        <v>0.12520000000000001</v>
      </c>
      <c r="H165" s="27">
        <f t="shared" si="14"/>
        <v>5429530</v>
      </c>
      <c r="I165" s="27">
        <f t="shared" si="15"/>
        <v>0</v>
      </c>
      <c r="J165" s="27"/>
      <c r="K165" s="6">
        <f t="shared" si="12"/>
        <v>6.8363E-3</v>
      </c>
      <c r="L165" s="4"/>
      <c r="O165" s="47"/>
    </row>
    <row r="166" spans="1:15" ht="14.4" x14ac:dyDescent="0.3">
      <c r="A166" s="40">
        <v>30702</v>
      </c>
      <c r="B166" t="s">
        <v>180</v>
      </c>
      <c r="C166" s="24"/>
      <c r="D166" s="3">
        <v>12033584.120000001</v>
      </c>
      <c r="E166" s="38">
        <v>0.12520000000000001</v>
      </c>
      <c r="F166" s="46">
        <f t="shared" si="13"/>
        <v>1506605</v>
      </c>
      <c r="G166" s="38">
        <v>0.12520000000000001</v>
      </c>
      <c r="H166" s="27">
        <f t="shared" si="14"/>
        <v>1506605</v>
      </c>
      <c r="I166" s="27">
        <f t="shared" si="15"/>
        <v>0</v>
      </c>
      <c r="J166" s="27"/>
      <c r="K166" s="6">
        <f t="shared" si="12"/>
        <v>1.8969E-3</v>
      </c>
      <c r="L166" s="4"/>
      <c r="O166" s="47"/>
    </row>
    <row r="167" spans="1:15" ht="14.4" x14ac:dyDescent="0.3">
      <c r="A167" s="40">
        <v>30703</v>
      </c>
      <c r="B167" t="s">
        <v>181</v>
      </c>
      <c r="C167" s="24"/>
      <c r="D167" s="3">
        <v>55032296.829999983</v>
      </c>
      <c r="E167" s="38">
        <v>0.12520000000000001</v>
      </c>
      <c r="F167" s="46">
        <f t="shared" si="13"/>
        <v>6890044</v>
      </c>
      <c r="G167" s="38">
        <v>0.12520000000000001</v>
      </c>
      <c r="H167" s="27">
        <f t="shared" si="14"/>
        <v>6890044</v>
      </c>
      <c r="I167" s="27">
        <f t="shared" si="15"/>
        <v>0</v>
      </c>
      <c r="J167" s="27"/>
      <c r="K167" s="6">
        <f t="shared" si="12"/>
        <v>8.6751999999999992E-3</v>
      </c>
      <c r="L167" s="4"/>
      <c r="O167" s="47"/>
    </row>
    <row r="168" spans="1:15" ht="14.4" x14ac:dyDescent="0.3">
      <c r="A168" s="40">
        <v>30704</v>
      </c>
      <c r="B168" t="s">
        <v>182</v>
      </c>
      <c r="C168" s="24"/>
      <c r="D168" s="3">
        <v>46920982.920000002</v>
      </c>
      <c r="E168" s="38">
        <v>0.12520000000000001</v>
      </c>
      <c r="F168" s="46">
        <f t="shared" si="13"/>
        <v>5874507</v>
      </c>
      <c r="G168" s="38">
        <v>0.12520000000000001</v>
      </c>
      <c r="H168" s="27">
        <f t="shared" si="14"/>
        <v>5874507</v>
      </c>
      <c r="I168" s="27">
        <f t="shared" si="15"/>
        <v>0</v>
      </c>
      <c r="J168" s="27"/>
      <c r="K168" s="6">
        <f t="shared" si="12"/>
        <v>7.3965000000000003E-3</v>
      </c>
      <c r="L168" s="4"/>
      <c r="O168" s="47"/>
    </row>
    <row r="169" spans="1:15" ht="14.4" x14ac:dyDescent="0.3">
      <c r="A169" s="40">
        <v>30705</v>
      </c>
      <c r="B169" t="s">
        <v>183</v>
      </c>
      <c r="C169" s="24"/>
      <c r="D169" s="3">
        <v>35245878.07</v>
      </c>
      <c r="E169" s="38">
        <v>0.12520000000000001</v>
      </c>
      <c r="F169" s="46">
        <f t="shared" si="13"/>
        <v>4412784</v>
      </c>
      <c r="G169" s="38">
        <v>0.12520000000000001</v>
      </c>
      <c r="H169" s="27">
        <f t="shared" si="14"/>
        <v>4412784</v>
      </c>
      <c r="I169" s="27">
        <f t="shared" si="15"/>
        <v>0</v>
      </c>
      <c r="J169" s="27"/>
      <c r="K169" s="6">
        <f t="shared" si="12"/>
        <v>5.5560999999999996E-3</v>
      </c>
      <c r="L169" s="4"/>
      <c r="O169" s="47"/>
    </row>
    <row r="170" spans="1:15" ht="14.4" x14ac:dyDescent="0.3">
      <c r="A170" s="40">
        <v>30706</v>
      </c>
      <c r="B170" s="14" t="s">
        <v>184</v>
      </c>
      <c r="C170" s="24"/>
      <c r="D170" s="3">
        <v>50866174.660000004</v>
      </c>
      <c r="E170" s="38">
        <v>0.12520000000000001</v>
      </c>
      <c r="F170" s="46">
        <f t="shared" si="13"/>
        <v>6368445</v>
      </c>
      <c r="G170" s="38">
        <v>0.12520000000000001</v>
      </c>
      <c r="H170" s="27">
        <f t="shared" si="14"/>
        <v>6368445</v>
      </c>
      <c r="I170" s="27">
        <f t="shared" si="15"/>
        <v>0</v>
      </c>
      <c r="J170" s="27"/>
      <c r="K170" s="6">
        <f t="shared" si="12"/>
        <v>8.0184000000000002E-3</v>
      </c>
      <c r="L170" s="4"/>
      <c r="O170" s="47"/>
    </row>
    <row r="171" spans="1:15" ht="14.4" x14ac:dyDescent="0.3">
      <c r="A171" s="40">
        <v>30707</v>
      </c>
      <c r="B171" t="s">
        <v>185</v>
      </c>
      <c r="C171" s="24"/>
      <c r="D171" s="3">
        <v>63245.039999999986</v>
      </c>
      <c r="E171" s="38">
        <v>0.12520000000000001</v>
      </c>
      <c r="F171" s="46">
        <f t="shared" si="13"/>
        <v>7918</v>
      </c>
      <c r="G171" s="38">
        <v>0.12520000000000001</v>
      </c>
      <c r="H171" s="27">
        <f t="shared" si="14"/>
        <v>7918</v>
      </c>
      <c r="I171" s="27">
        <f t="shared" si="15"/>
        <v>0</v>
      </c>
      <c r="J171" s="27"/>
      <c r="K171" s="6">
        <f t="shared" si="12"/>
        <v>1.0000000000000001E-5</v>
      </c>
      <c r="L171" s="4"/>
      <c r="O171" s="47"/>
    </row>
    <row r="172" spans="1:15" ht="14.4" x14ac:dyDescent="0.3">
      <c r="A172" s="40">
        <v>30708</v>
      </c>
      <c r="B172" t="s">
        <v>186</v>
      </c>
      <c r="C172" s="24"/>
      <c r="D172" s="3">
        <v>7876860.6900000004</v>
      </c>
      <c r="E172" s="38">
        <v>0.12520000000000001</v>
      </c>
      <c r="F172" s="46">
        <f t="shared" si="13"/>
        <v>986183</v>
      </c>
      <c r="G172" s="38">
        <v>0.12520000000000001</v>
      </c>
      <c r="H172" s="27">
        <f t="shared" si="14"/>
        <v>986183</v>
      </c>
      <c r="I172" s="27">
        <f t="shared" si="15"/>
        <v>0</v>
      </c>
      <c r="J172" s="27"/>
      <c r="K172" s="6">
        <f t="shared" si="12"/>
        <v>1.2417000000000001E-3</v>
      </c>
      <c r="L172" s="4"/>
      <c r="O172" s="47"/>
    </row>
    <row r="173" spans="1:15" ht="14.4" x14ac:dyDescent="0.3">
      <c r="A173" s="40">
        <v>30711</v>
      </c>
      <c r="B173" t="s">
        <v>187</v>
      </c>
      <c r="C173" s="24"/>
      <c r="D173" s="3">
        <v>9672390.0700000003</v>
      </c>
      <c r="E173" s="38">
        <v>0.12520000000000001</v>
      </c>
      <c r="F173" s="46">
        <f t="shared" si="13"/>
        <v>1210983</v>
      </c>
      <c r="G173" s="38">
        <v>0.12520000000000001</v>
      </c>
      <c r="H173" s="27">
        <f t="shared" si="14"/>
        <v>1210983</v>
      </c>
      <c r="I173" s="27">
        <f t="shared" si="15"/>
        <v>0</v>
      </c>
      <c r="J173" s="27"/>
      <c r="K173" s="6">
        <f t="shared" si="12"/>
        <v>1.5246999999999999E-3</v>
      </c>
      <c r="L173" s="4"/>
      <c r="O173" s="47"/>
    </row>
    <row r="174" spans="1:15" ht="14.4" x14ac:dyDescent="0.3">
      <c r="A174" s="40">
        <v>30716</v>
      </c>
      <c r="B174" t="s">
        <v>188</v>
      </c>
      <c r="C174" s="24"/>
      <c r="D174" s="3">
        <v>7827011.1300000008</v>
      </c>
      <c r="E174" s="38">
        <v>0.12520000000000001</v>
      </c>
      <c r="F174" s="46">
        <f t="shared" si="13"/>
        <v>979942</v>
      </c>
      <c r="G174" s="38">
        <v>0.12520000000000001</v>
      </c>
      <c r="H174" s="27">
        <f t="shared" si="14"/>
        <v>979942</v>
      </c>
      <c r="I174" s="27">
        <f t="shared" si="15"/>
        <v>0</v>
      </c>
      <c r="J174" s="27"/>
      <c r="K174" s="6">
        <f t="shared" si="12"/>
        <v>1.2338E-3</v>
      </c>
      <c r="L174" s="4"/>
      <c r="O174" s="47"/>
    </row>
    <row r="175" spans="1:15" ht="14.4" x14ac:dyDescent="0.3">
      <c r="A175" s="40">
        <v>30718</v>
      </c>
      <c r="B175" t="s">
        <v>189</v>
      </c>
      <c r="C175" s="24"/>
      <c r="D175" s="3">
        <v>4941272.2</v>
      </c>
      <c r="E175" s="38">
        <v>0.12520000000000001</v>
      </c>
      <c r="F175" s="46">
        <f t="shared" si="13"/>
        <v>618647</v>
      </c>
      <c r="G175" s="38">
        <v>0.12520000000000001</v>
      </c>
      <c r="H175" s="27">
        <f t="shared" si="14"/>
        <v>618647</v>
      </c>
      <c r="I175" s="27">
        <f t="shared" si="15"/>
        <v>0</v>
      </c>
      <c r="J175" s="27"/>
      <c r="K175" s="6">
        <f t="shared" si="12"/>
        <v>7.7890000000000001E-4</v>
      </c>
      <c r="L175" s="4"/>
      <c r="O175" s="47"/>
    </row>
    <row r="176" spans="1:15" ht="14.4" x14ac:dyDescent="0.3">
      <c r="A176" s="40">
        <v>30720</v>
      </c>
      <c r="B176" t="s">
        <v>190</v>
      </c>
      <c r="C176" s="24"/>
      <c r="D176" s="3">
        <v>63901190.519999996</v>
      </c>
      <c r="E176" s="38">
        <v>0.12520000000000001</v>
      </c>
      <c r="F176" s="46">
        <f t="shared" si="13"/>
        <v>8000429</v>
      </c>
      <c r="G176" s="38">
        <v>0.12520000000000001</v>
      </c>
      <c r="H176" s="27">
        <f t="shared" si="14"/>
        <v>8000429</v>
      </c>
      <c r="I176" s="27">
        <f t="shared" si="15"/>
        <v>0</v>
      </c>
      <c r="J176" s="27"/>
      <c r="K176" s="6">
        <f t="shared" si="12"/>
        <v>1.00733E-2</v>
      </c>
      <c r="L176" s="4"/>
      <c r="O176" s="47"/>
    </row>
    <row r="177" spans="1:15" ht="14.4" x14ac:dyDescent="0.3">
      <c r="A177" s="40">
        <v>30723</v>
      </c>
      <c r="B177" t="s">
        <v>191</v>
      </c>
      <c r="C177" s="24"/>
      <c r="D177" s="3">
        <v>16811447.039999999</v>
      </c>
      <c r="E177" s="38">
        <v>0.12520000000000001</v>
      </c>
      <c r="F177" s="46">
        <f t="shared" si="13"/>
        <v>2104793</v>
      </c>
      <c r="G177" s="38">
        <v>0.12520000000000001</v>
      </c>
      <c r="H177" s="27">
        <f t="shared" si="14"/>
        <v>2104793</v>
      </c>
      <c r="I177" s="27">
        <f t="shared" si="15"/>
        <v>0</v>
      </c>
      <c r="J177" s="27"/>
      <c r="K177" s="6">
        <f t="shared" si="12"/>
        <v>2.6500999999999999E-3</v>
      </c>
      <c r="L177" s="4"/>
      <c r="O177" s="47"/>
    </row>
    <row r="178" spans="1:15" ht="14.4" x14ac:dyDescent="0.3">
      <c r="A178" s="40">
        <v>30724</v>
      </c>
      <c r="B178" t="s">
        <v>192</v>
      </c>
      <c r="C178" s="24"/>
      <c r="D178" s="3">
        <v>20785570.090000004</v>
      </c>
      <c r="E178" s="38">
        <v>0.12520000000000001</v>
      </c>
      <c r="F178" s="46">
        <f t="shared" si="13"/>
        <v>2602353</v>
      </c>
      <c r="G178" s="38">
        <v>0.12520000000000001</v>
      </c>
      <c r="H178" s="27">
        <f t="shared" si="14"/>
        <v>2602353</v>
      </c>
      <c r="I178" s="27">
        <f t="shared" si="15"/>
        <v>0</v>
      </c>
      <c r="J178" s="27"/>
      <c r="K178" s="6">
        <f t="shared" si="12"/>
        <v>3.2766000000000002E-3</v>
      </c>
      <c r="L178" s="4"/>
      <c r="O178" s="47"/>
    </row>
    <row r="179" spans="1:15" ht="14.4" x14ac:dyDescent="0.3">
      <c r="A179" s="40">
        <v>30728</v>
      </c>
      <c r="B179" s="48" t="s">
        <v>193</v>
      </c>
      <c r="C179" s="24"/>
      <c r="D179" s="3">
        <v>32739323.030000005</v>
      </c>
      <c r="E179" s="38">
        <v>0.12520000000000001</v>
      </c>
      <c r="F179" s="46">
        <f t="shared" si="13"/>
        <v>4098963</v>
      </c>
      <c r="G179" s="38">
        <v>0.12520000000000001</v>
      </c>
      <c r="H179" s="27">
        <f t="shared" si="14"/>
        <v>4098963</v>
      </c>
      <c r="I179" s="27">
        <f t="shared" si="15"/>
        <v>0</v>
      </c>
      <c r="J179" s="27"/>
      <c r="K179" s="6">
        <f t="shared" si="12"/>
        <v>5.1609999999999998E-3</v>
      </c>
      <c r="L179" s="4"/>
      <c r="O179" s="47"/>
    </row>
    <row r="180" spans="1:15" ht="14.4" x14ac:dyDescent="0.3">
      <c r="A180" s="40">
        <v>30729</v>
      </c>
      <c r="B180" s="14" t="s">
        <v>194</v>
      </c>
      <c r="C180" s="24"/>
      <c r="D180" s="3">
        <v>22782404.169999994</v>
      </c>
      <c r="E180" s="38">
        <v>0.12520000000000001</v>
      </c>
      <c r="F180" s="46">
        <f t="shared" si="13"/>
        <v>2852357</v>
      </c>
      <c r="G180" s="38">
        <v>0.12520000000000001</v>
      </c>
      <c r="H180" s="27">
        <f t="shared" si="14"/>
        <v>2852357</v>
      </c>
      <c r="I180" s="27">
        <f t="shared" si="15"/>
        <v>0</v>
      </c>
      <c r="J180" s="27"/>
      <c r="K180" s="6">
        <f t="shared" si="12"/>
        <v>3.5913999999999998E-3</v>
      </c>
      <c r="L180" s="4"/>
      <c r="O180" s="47"/>
    </row>
    <row r="181" spans="1:15" ht="14.4" x14ac:dyDescent="0.3">
      <c r="A181" s="40">
        <v>30735</v>
      </c>
      <c r="B181" t="s">
        <v>195</v>
      </c>
      <c r="C181" s="24"/>
      <c r="D181" s="3">
        <v>7175174.5</v>
      </c>
      <c r="E181" s="38">
        <v>0.12520000000000001</v>
      </c>
      <c r="F181" s="46">
        <f t="shared" si="13"/>
        <v>898332</v>
      </c>
      <c r="G181" s="38">
        <v>0.12520000000000001</v>
      </c>
      <c r="H181" s="27">
        <f t="shared" si="14"/>
        <v>898332</v>
      </c>
      <c r="I181" s="27">
        <f t="shared" si="15"/>
        <v>0</v>
      </c>
      <c r="J181" s="27"/>
      <c r="K181" s="6">
        <f t="shared" si="12"/>
        <v>1.1310999999999999E-3</v>
      </c>
      <c r="L181" s="4"/>
      <c r="O181" s="47"/>
    </row>
    <row r="182" spans="1:15" ht="14.4" x14ac:dyDescent="0.3">
      <c r="A182" s="40">
        <v>30737</v>
      </c>
      <c r="B182" t="s">
        <v>196</v>
      </c>
      <c r="C182" s="24"/>
      <c r="D182" s="3">
        <v>6416661.0899999999</v>
      </c>
      <c r="E182" s="38">
        <v>0.12520000000000001</v>
      </c>
      <c r="F182" s="46">
        <f t="shared" si="13"/>
        <v>803366</v>
      </c>
      <c r="G182" s="38">
        <v>0.12520000000000001</v>
      </c>
      <c r="H182" s="27">
        <f t="shared" si="14"/>
        <v>803366</v>
      </c>
      <c r="I182" s="27">
        <f t="shared" si="15"/>
        <v>0</v>
      </c>
      <c r="J182" s="27"/>
      <c r="K182" s="6">
        <f t="shared" si="12"/>
        <v>1.0115E-3</v>
      </c>
      <c r="L182" s="4"/>
      <c r="O182" s="47"/>
    </row>
    <row r="183" spans="1:15" ht="14.4" x14ac:dyDescent="0.3">
      <c r="A183" s="40">
        <v>30739</v>
      </c>
      <c r="B183" s="48" t="s">
        <v>197</v>
      </c>
      <c r="C183" s="24"/>
      <c r="D183" s="3">
        <v>13712735.449999999</v>
      </c>
      <c r="E183" s="38">
        <v>0.12520000000000001</v>
      </c>
      <c r="F183" s="46">
        <f t="shared" si="13"/>
        <v>1716834</v>
      </c>
      <c r="G183" s="38">
        <v>0.12520000000000001</v>
      </c>
      <c r="H183" s="27">
        <f t="shared" si="14"/>
        <v>1716834</v>
      </c>
      <c r="I183" s="27">
        <f t="shared" si="15"/>
        <v>0</v>
      </c>
      <c r="J183" s="27"/>
      <c r="K183" s="6">
        <f t="shared" si="12"/>
        <v>2.1616000000000001E-3</v>
      </c>
      <c r="L183" s="4"/>
      <c r="O183" s="47"/>
    </row>
    <row r="184" spans="1:15" ht="14.4" x14ac:dyDescent="0.3">
      <c r="A184" s="40">
        <v>30741</v>
      </c>
      <c r="B184" t="s">
        <v>198</v>
      </c>
      <c r="C184" s="24"/>
      <c r="D184" s="3">
        <v>7224277.3399999999</v>
      </c>
      <c r="E184" s="38">
        <v>0.12520000000000001</v>
      </c>
      <c r="F184" s="46">
        <f t="shared" si="13"/>
        <v>904480</v>
      </c>
      <c r="G184" s="38">
        <v>0.12520000000000001</v>
      </c>
      <c r="H184" s="27">
        <f t="shared" si="14"/>
        <v>904480</v>
      </c>
      <c r="I184" s="27">
        <f t="shared" si="15"/>
        <v>0</v>
      </c>
      <c r="J184" s="27"/>
      <c r="K184" s="6">
        <f t="shared" si="12"/>
        <v>1.1387999999999999E-3</v>
      </c>
      <c r="L184" s="4"/>
      <c r="O184" s="47"/>
    </row>
    <row r="185" spans="1:15" ht="14.4" x14ac:dyDescent="0.3">
      <c r="A185" s="40">
        <v>30742</v>
      </c>
      <c r="B185" s="49" t="s">
        <v>199</v>
      </c>
      <c r="C185" s="24"/>
      <c r="D185" s="3">
        <v>10774526.34</v>
      </c>
      <c r="E185" s="38">
        <v>0.12520000000000001</v>
      </c>
      <c r="F185" s="46">
        <f t="shared" si="13"/>
        <v>1348971</v>
      </c>
      <c r="G185" s="38">
        <v>0.12520000000000001</v>
      </c>
      <c r="H185" s="27">
        <f t="shared" si="14"/>
        <v>1348971</v>
      </c>
      <c r="I185" s="27">
        <f t="shared" si="15"/>
        <v>0</v>
      </c>
      <c r="J185" s="27"/>
      <c r="K185" s="6">
        <f t="shared" si="12"/>
        <v>1.6984999999999999E-3</v>
      </c>
      <c r="L185" s="4"/>
      <c r="O185" s="47"/>
    </row>
    <row r="186" spans="1:15" ht="14.4" x14ac:dyDescent="0.3">
      <c r="A186" s="40">
        <v>30743</v>
      </c>
      <c r="B186" t="s">
        <v>200</v>
      </c>
      <c r="C186" s="24"/>
      <c r="D186" s="3">
        <v>11682490.33</v>
      </c>
      <c r="E186" s="38">
        <v>0.12520000000000001</v>
      </c>
      <c r="F186" s="46">
        <f t="shared" si="13"/>
        <v>1462648</v>
      </c>
      <c r="G186" s="38">
        <v>0.12520000000000001</v>
      </c>
      <c r="H186" s="27">
        <f t="shared" si="14"/>
        <v>1462648</v>
      </c>
      <c r="I186" s="27">
        <f t="shared" si="15"/>
        <v>0</v>
      </c>
      <c r="J186" s="27"/>
      <c r="K186" s="6">
        <f t="shared" si="12"/>
        <v>1.8416000000000001E-3</v>
      </c>
      <c r="L186" s="4"/>
      <c r="O186" s="47"/>
    </row>
    <row r="187" spans="1:15" ht="14.4" x14ac:dyDescent="0.3">
      <c r="A187" s="40">
        <v>30745</v>
      </c>
      <c r="B187" t="s">
        <v>201</v>
      </c>
      <c r="C187" s="24"/>
      <c r="D187" s="3">
        <v>9064478.8699999992</v>
      </c>
      <c r="E187" s="38">
        <v>0.12520000000000001</v>
      </c>
      <c r="F187" s="46">
        <f t="shared" si="13"/>
        <v>1134873</v>
      </c>
      <c r="G187" s="38">
        <v>0.12520000000000001</v>
      </c>
      <c r="H187" s="27">
        <f t="shared" si="14"/>
        <v>1134873</v>
      </c>
      <c r="I187" s="27">
        <f t="shared" si="15"/>
        <v>0</v>
      </c>
      <c r="J187" s="27"/>
      <c r="K187" s="6">
        <f t="shared" si="12"/>
        <v>1.4289000000000001E-3</v>
      </c>
      <c r="L187" s="4"/>
      <c r="O187" s="47"/>
    </row>
    <row r="188" spans="1:15" ht="14.4" x14ac:dyDescent="0.3">
      <c r="A188" s="40">
        <v>30747</v>
      </c>
      <c r="B188" s="49" t="s">
        <v>202</v>
      </c>
      <c r="C188" s="24"/>
      <c r="D188" s="3">
        <v>6062125.9199999999</v>
      </c>
      <c r="E188" s="38">
        <v>0.12520000000000001</v>
      </c>
      <c r="F188" s="46">
        <f t="shared" si="13"/>
        <v>758978</v>
      </c>
      <c r="G188" s="38">
        <v>0.12520000000000001</v>
      </c>
      <c r="H188" s="27">
        <f t="shared" si="14"/>
        <v>758978</v>
      </c>
      <c r="I188" s="27">
        <f t="shared" si="15"/>
        <v>0</v>
      </c>
      <c r="J188" s="27"/>
      <c r="K188" s="6">
        <f t="shared" si="12"/>
        <v>9.5560000000000003E-4</v>
      </c>
      <c r="L188" s="4"/>
      <c r="O188" s="47"/>
    </row>
    <row r="189" spans="1:15" ht="14.4" x14ac:dyDescent="0.3">
      <c r="A189" s="40">
        <v>30748</v>
      </c>
      <c r="B189" t="s">
        <v>203</v>
      </c>
      <c r="C189" s="24"/>
      <c r="D189" s="3">
        <v>10696358.620000001</v>
      </c>
      <c r="E189" s="38">
        <v>0.12520000000000001</v>
      </c>
      <c r="F189" s="46">
        <f t="shared" si="13"/>
        <v>1339184</v>
      </c>
      <c r="G189" s="38">
        <v>0.12520000000000001</v>
      </c>
      <c r="H189" s="27">
        <f t="shared" si="14"/>
        <v>1339184</v>
      </c>
      <c r="I189" s="27">
        <f t="shared" si="15"/>
        <v>0</v>
      </c>
      <c r="J189" s="27"/>
      <c r="K189" s="6">
        <f t="shared" si="12"/>
        <v>1.6861999999999999E-3</v>
      </c>
      <c r="L189" s="4"/>
      <c r="O189" s="47"/>
    </row>
    <row r="190" spans="1:15" ht="14.4" x14ac:dyDescent="0.3">
      <c r="A190" s="40">
        <v>30749</v>
      </c>
      <c r="B190" s="48" t="s">
        <v>204</v>
      </c>
      <c r="C190" s="24"/>
      <c r="D190" s="3">
        <v>5596758.3099999996</v>
      </c>
      <c r="E190" s="38">
        <v>0.12520000000000001</v>
      </c>
      <c r="F190" s="46">
        <f t="shared" si="13"/>
        <v>700714</v>
      </c>
      <c r="G190" s="38">
        <v>0.12520000000000001</v>
      </c>
      <c r="H190" s="27">
        <f t="shared" si="14"/>
        <v>700714</v>
      </c>
      <c r="I190" s="27">
        <f t="shared" si="15"/>
        <v>0</v>
      </c>
      <c r="J190" s="27"/>
      <c r="K190" s="6">
        <f t="shared" si="12"/>
        <v>8.8230000000000003E-4</v>
      </c>
      <c r="L190" s="4"/>
      <c r="O190" s="47"/>
    </row>
    <row r="191" spans="1:15" ht="14.4" x14ac:dyDescent="0.3">
      <c r="A191" s="40">
        <v>30751</v>
      </c>
      <c r="B191" s="48" t="s">
        <v>205</v>
      </c>
      <c r="C191" s="24"/>
      <c r="D191" s="3">
        <v>764748.46</v>
      </c>
      <c r="E191" s="38">
        <v>0.12520000000000001</v>
      </c>
      <c r="F191" s="46">
        <f t="shared" si="13"/>
        <v>95747</v>
      </c>
      <c r="G191" s="38">
        <v>0.12520000000000001</v>
      </c>
      <c r="H191" s="27">
        <f t="shared" si="14"/>
        <v>95747</v>
      </c>
      <c r="I191" s="27">
        <f t="shared" si="15"/>
        <v>0</v>
      </c>
      <c r="J191" s="27"/>
      <c r="K191" s="6">
        <f t="shared" si="12"/>
        <v>1.206E-4</v>
      </c>
      <c r="L191" s="4"/>
      <c r="O191" s="47"/>
    </row>
    <row r="192" spans="1:15" ht="14.4" x14ac:dyDescent="0.3">
      <c r="A192" s="40">
        <v>30752</v>
      </c>
      <c r="B192" t="s">
        <v>206</v>
      </c>
      <c r="C192" s="24"/>
      <c r="D192" s="3">
        <v>10155951.220000001</v>
      </c>
      <c r="E192" s="38">
        <v>0.12520000000000001</v>
      </c>
      <c r="F192" s="46">
        <f t="shared" si="13"/>
        <v>1271525</v>
      </c>
      <c r="G192" s="38">
        <v>0.12520000000000001</v>
      </c>
      <c r="H192" s="27">
        <f t="shared" si="14"/>
        <v>1271525</v>
      </c>
      <c r="I192" s="27">
        <f t="shared" si="15"/>
        <v>0</v>
      </c>
      <c r="J192" s="27"/>
      <c r="K192" s="6">
        <f t="shared" si="12"/>
        <v>1.601E-3</v>
      </c>
      <c r="L192" s="4"/>
      <c r="O192" s="47"/>
    </row>
    <row r="193" spans="1:15" ht="14.4" x14ac:dyDescent="0.3">
      <c r="A193" s="40">
        <v>30753</v>
      </c>
      <c r="B193" t="s">
        <v>207</v>
      </c>
      <c r="C193" s="24"/>
      <c r="D193" s="3">
        <v>10303456.549999999</v>
      </c>
      <c r="E193" s="38">
        <v>0.12520000000000001</v>
      </c>
      <c r="F193" s="46">
        <f t="shared" si="13"/>
        <v>1289993</v>
      </c>
      <c r="G193" s="38">
        <v>0.12520000000000001</v>
      </c>
      <c r="H193" s="27">
        <f t="shared" si="14"/>
        <v>1289993</v>
      </c>
      <c r="I193" s="27">
        <f t="shared" si="15"/>
        <v>0</v>
      </c>
      <c r="J193" s="27"/>
      <c r="K193" s="6">
        <f t="shared" si="12"/>
        <v>1.6241999999999999E-3</v>
      </c>
      <c r="L193" s="4"/>
      <c r="O193" s="47"/>
    </row>
    <row r="194" spans="1:15" ht="14.4" x14ac:dyDescent="0.3">
      <c r="A194" s="40">
        <v>30756</v>
      </c>
      <c r="B194" t="s">
        <v>208</v>
      </c>
      <c r="C194" s="24"/>
      <c r="D194" s="3">
        <v>44107081.640000001</v>
      </c>
      <c r="E194" s="38">
        <v>0.12520000000000001</v>
      </c>
      <c r="F194" s="46">
        <f t="shared" si="13"/>
        <v>5522207</v>
      </c>
      <c r="G194" s="38">
        <v>0.12520000000000001</v>
      </c>
      <c r="H194" s="27">
        <f t="shared" si="14"/>
        <v>5522207</v>
      </c>
      <c r="I194" s="27">
        <f t="shared" si="15"/>
        <v>0</v>
      </c>
      <c r="J194" s="27"/>
      <c r="K194" s="6">
        <f t="shared" si="12"/>
        <v>6.953E-3</v>
      </c>
      <c r="L194" s="4"/>
      <c r="O194" s="47"/>
    </row>
    <row r="195" spans="1:15" ht="14.4" x14ac:dyDescent="0.3">
      <c r="A195" s="40">
        <v>30757</v>
      </c>
      <c r="B195" s="50" t="s">
        <v>209</v>
      </c>
      <c r="C195" s="24"/>
      <c r="D195" s="3">
        <v>2424854.35</v>
      </c>
      <c r="E195" s="38">
        <v>0.12520000000000001</v>
      </c>
      <c r="F195" s="46">
        <f t="shared" si="13"/>
        <v>303592</v>
      </c>
      <c r="G195" s="38">
        <v>0.12520000000000001</v>
      </c>
      <c r="H195" s="27">
        <f t="shared" si="14"/>
        <v>303592</v>
      </c>
      <c r="I195" s="27">
        <f t="shared" si="15"/>
        <v>0</v>
      </c>
      <c r="J195" s="27"/>
      <c r="K195" s="6">
        <f t="shared" si="12"/>
        <v>3.8220000000000002E-4</v>
      </c>
      <c r="L195" s="4"/>
      <c r="O195" s="47"/>
    </row>
    <row r="196" spans="1:15" ht="14.4" x14ac:dyDescent="0.3">
      <c r="A196" s="40">
        <v>30761</v>
      </c>
      <c r="B196" t="s">
        <v>210</v>
      </c>
      <c r="C196" s="24"/>
      <c r="D196" s="3">
        <v>3330985.52</v>
      </c>
      <c r="E196" s="38">
        <v>0.12520000000000001</v>
      </c>
      <c r="F196" s="46">
        <f t="shared" si="13"/>
        <v>417039</v>
      </c>
      <c r="G196" s="38">
        <v>0.12520000000000001</v>
      </c>
      <c r="H196" s="27">
        <f t="shared" si="14"/>
        <v>417039</v>
      </c>
      <c r="I196" s="27">
        <f t="shared" si="15"/>
        <v>0</v>
      </c>
      <c r="J196" s="27"/>
      <c r="K196" s="6">
        <f t="shared" si="12"/>
        <v>5.2510000000000002E-4</v>
      </c>
      <c r="L196" s="4"/>
      <c r="O196" s="47"/>
    </row>
    <row r="197" spans="1:15" ht="14.4" x14ac:dyDescent="0.3">
      <c r="A197" s="40">
        <v>30765</v>
      </c>
      <c r="B197" t="s">
        <v>211</v>
      </c>
      <c r="C197" s="24"/>
      <c r="D197" s="3">
        <v>125375715.19</v>
      </c>
      <c r="E197" s="38">
        <v>0.12520000000000001</v>
      </c>
      <c r="F197" s="46">
        <f t="shared" si="13"/>
        <v>15697040</v>
      </c>
      <c r="G197" s="38">
        <v>0.12520000000000001</v>
      </c>
      <c r="H197" s="27">
        <f t="shared" si="14"/>
        <v>15697040</v>
      </c>
      <c r="I197" s="27">
        <f t="shared" si="15"/>
        <v>0</v>
      </c>
      <c r="J197" s="27"/>
      <c r="K197" s="6">
        <f t="shared" si="12"/>
        <v>1.9764E-2</v>
      </c>
      <c r="L197" s="4"/>
      <c r="O197" s="47"/>
    </row>
    <row r="198" spans="1:15" ht="14.4" x14ac:dyDescent="0.3">
      <c r="A198" s="40">
        <v>30766</v>
      </c>
      <c r="B198" t="s">
        <v>212</v>
      </c>
      <c r="C198" s="24"/>
      <c r="D198" s="3">
        <v>992294.84999999986</v>
      </c>
      <c r="E198" s="38">
        <v>0.12520000000000001</v>
      </c>
      <c r="F198" s="46">
        <f t="shared" si="13"/>
        <v>124235</v>
      </c>
      <c r="G198" s="38">
        <v>0.12520000000000001</v>
      </c>
      <c r="H198" s="27">
        <f t="shared" si="14"/>
        <v>124235</v>
      </c>
      <c r="I198" s="27">
        <f t="shared" si="15"/>
        <v>0</v>
      </c>
      <c r="J198" s="27"/>
      <c r="K198" s="6">
        <f t="shared" si="12"/>
        <v>1.5640000000000001E-4</v>
      </c>
      <c r="L198" s="4"/>
      <c r="O198" s="47"/>
    </row>
    <row r="199" spans="1:15" ht="14.4" x14ac:dyDescent="0.3">
      <c r="A199" s="40">
        <v>30767</v>
      </c>
      <c r="B199" s="48" t="s">
        <v>213</v>
      </c>
      <c r="C199" s="24"/>
      <c r="D199" s="3">
        <v>16440341.460000001</v>
      </c>
      <c r="E199" s="38">
        <v>0.12520000000000001</v>
      </c>
      <c r="F199" s="46">
        <f t="shared" si="13"/>
        <v>2058331</v>
      </c>
      <c r="G199" s="38">
        <v>0.12520000000000001</v>
      </c>
      <c r="H199" s="27">
        <f t="shared" si="14"/>
        <v>2058331</v>
      </c>
      <c r="I199" s="27">
        <f t="shared" si="15"/>
        <v>0</v>
      </c>
      <c r="J199" s="27"/>
      <c r="K199" s="6">
        <f t="shared" si="12"/>
        <v>2.5915999999999999E-3</v>
      </c>
      <c r="L199" s="4"/>
      <c r="O199" s="47"/>
    </row>
    <row r="200" spans="1:15" ht="14.4" x14ac:dyDescent="0.3">
      <c r="A200" s="40">
        <v>30768</v>
      </c>
      <c r="B200" s="49" t="s">
        <v>214</v>
      </c>
      <c r="C200" s="24"/>
      <c r="D200" s="3">
        <v>5431328.5799999991</v>
      </c>
      <c r="E200" s="38">
        <v>0.12520000000000001</v>
      </c>
      <c r="F200" s="46">
        <f t="shared" si="13"/>
        <v>680002</v>
      </c>
      <c r="G200" s="38">
        <v>0.12520000000000001</v>
      </c>
      <c r="H200" s="27">
        <f t="shared" si="14"/>
        <v>680002</v>
      </c>
      <c r="I200" s="27">
        <f t="shared" si="15"/>
        <v>0</v>
      </c>
      <c r="J200" s="27"/>
      <c r="K200" s="6">
        <f t="shared" si="12"/>
        <v>8.5619999999999999E-4</v>
      </c>
      <c r="L200" s="4"/>
      <c r="O200" s="47"/>
    </row>
    <row r="201" spans="1:15" ht="14.4" x14ac:dyDescent="0.3">
      <c r="A201" s="40">
        <v>30769</v>
      </c>
      <c r="B201" t="s">
        <v>215</v>
      </c>
      <c r="C201" s="24"/>
      <c r="D201" s="3">
        <v>17545081.920000002</v>
      </c>
      <c r="E201" s="38">
        <v>0.12520000000000001</v>
      </c>
      <c r="F201" s="46">
        <f t="shared" si="13"/>
        <v>2196644</v>
      </c>
      <c r="G201" s="38">
        <v>0.12520000000000001</v>
      </c>
      <c r="H201" s="27">
        <f t="shared" si="14"/>
        <v>2196644</v>
      </c>
      <c r="I201" s="27">
        <f t="shared" si="15"/>
        <v>0</v>
      </c>
      <c r="J201" s="27"/>
      <c r="K201" s="6">
        <f t="shared" si="12"/>
        <v>2.7658000000000001E-3</v>
      </c>
      <c r="L201" s="4"/>
      <c r="O201" s="47"/>
    </row>
    <row r="202" spans="1:15" ht="14.4" x14ac:dyDescent="0.3">
      <c r="A202" s="40">
        <v>30770</v>
      </c>
      <c r="B202" t="s">
        <v>216</v>
      </c>
      <c r="C202" s="24"/>
      <c r="D202" s="3">
        <v>6774384.5500000007</v>
      </c>
      <c r="E202" s="38">
        <v>0.12520000000000001</v>
      </c>
      <c r="F202" s="46">
        <f t="shared" si="13"/>
        <v>848153</v>
      </c>
      <c r="G202" s="38">
        <v>0.12520000000000001</v>
      </c>
      <c r="H202" s="27">
        <f t="shared" si="14"/>
        <v>848153</v>
      </c>
      <c r="I202" s="27">
        <f t="shared" si="15"/>
        <v>0</v>
      </c>
      <c r="J202" s="27"/>
      <c r="K202" s="6">
        <f t="shared" si="12"/>
        <v>1.0679000000000001E-3</v>
      </c>
      <c r="L202" s="4"/>
      <c r="O202" s="47"/>
    </row>
    <row r="203" spans="1:15" ht="14.4" x14ac:dyDescent="0.3">
      <c r="A203" s="40">
        <v>30771</v>
      </c>
      <c r="B203" t="s">
        <v>217</v>
      </c>
      <c r="C203" s="24"/>
      <c r="D203" s="3">
        <v>5285281.6899999995</v>
      </c>
      <c r="E203" s="38">
        <v>0.12520000000000001</v>
      </c>
      <c r="F203" s="46">
        <f t="shared" si="13"/>
        <v>661717</v>
      </c>
      <c r="G203" s="38">
        <v>0.12520000000000001</v>
      </c>
      <c r="H203" s="27">
        <f t="shared" si="14"/>
        <v>661717</v>
      </c>
      <c r="I203" s="27">
        <f t="shared" si="15"/>
        <v>0</v>
      </c>
      <c r="J203" s="27"/>
      <c r="K203" s="6">
        <f t="shared" si="12"/>
        <v>8.3319999999999998E-4</v>
      </c>
      <c r="L203" s="4"/>
      <c r="O203" s="47"/>
    </row>
    <row r="204" spans="1:15" ht="14.4" x14ac:dyDescent="0.3">
      <c r="A204" s="40">
        <v>30772</v>
      </c>
      <c r="B204" s="48" t="s">
        <v>218</v>
      </c>
      <c r="C204" s="24"/>
      <c r="D204" s="3">
        <v>6453987.8799999999</v>
      </c>
      <c r="E204" s="38">
        <v>0.12520000000000001</v>
      </c>
      <c r="F204" s="46">
        <f t="shared" si="13"/>
        <v>808039</v>
      </c>
      <c r="G204" s="38">
        <v>0.12520000000000001</v>
      </c>
      <c r="H204" s="27">
        <f t="shared" si="14"/>
        <v>808039</v>
      </c>
      <c r="I204" s="27">
        <f t="shared" si="15"/>
        <v>0</v>
      </c>
      <c r="J204" s="27"/>
      <c r="K204" s="6">
        <f t="shared" si="12"/>
        <v>1.0173999999999999E-3</v>
      </c>
      <c r="L204" s="4"/>
      <c r="O204" s="47"/>
    </row>
    <row r="205" spans="1:15" ht="14.4" x14ac:dyDescent="0.3">
      <c r="A205" s="40">
        <v>30773</v>
      </c>
      <c r="B205" t="s">
        <v>219</v>
      </c>
      <c r="C205" s="24"/>
      <c r="D205" s="3">
        <v>5872910.8900000006</v>
      </c>
      <c r="E205" s="38">
        <v>0.12520000000000001</v>
      </c>
      <c r="F205" s="46">
        <f t="shared" si="13"/>
        <v>735288</v>
      </c>
      <c r="G205" s="38">
        <v>0.12520000000000001</v>
      </c>
      <c r="H205" s="27">
        <f t="shared" si="14"/>
        <v>735288</v>
      </c>
      <c r="I205" s="27">
        <f t="shared" si="15"/>
        <v>0</v>
      </c>
      <c r="J205" s="27"/>
      <c r="K205" s="6">
        <f t="shared" si="12"/>
        <v>9.2579999999999995E-4</v>
      </c>
      <c r="L205" s="4"/>
      <c r="O205" s="47"/>
    </row>
    <row r="206" spans="1:15" ht="14.4" x14ac:dyDescent="0.3">
      <c r="A206" s="40">
        <v>30774</v>
      </c>
      <c r="B206" t="s">
        <v>220</v>
      </c>
      <c r="C206" s="24"/>
      <c r="D206" s="3">
        <v>5718836.9799999995</v>
      </c>
      <c r="E206" s="38">
        <v>0.12520000000000001</v>
      </c>
      <c r="F206" s="46">
        <f t="shared" si="13"/>
        <v>715998</v>
      </c>
      <c r="G206" s="38">
        <v>0.12520000000000001</v>
      </c>
      <c r="H206" s="27">
        <f t="shared" si="14"/>
        <v>715998</v>
      </c>
      <c r="I206" s="27">
        <f t="shared" si="15"/>
        <v>0</v>
      </c>
      <c r="J206" s="27"/>
      <c r="K206" s="6">
        <f t="shared" si="12"/>
        <v>9.0149999999999996E-4</v>
      </c>
      <c r="L206" s="4"/>
      <c r="O206" s="47"/>
    </row>
    <row r="207" spans="1:15" ht="14.4" x14ac:dyDescent="0.3">
      <c r="A207" s="40">
        <v>30775</v>
      </c>
      <c r="B207" t="s">
        <v>221</v>
      </c>
      <c r="C207" s="24"/>
      <c r="D207" s="3">
        <v>5928364.1500000004</v>
      </c>
      <c r="E207" s="38">
        <v>0.12520000000000001</v>
      </c>
      <c r="F207" s="46">
        <f t="shared" si="13"/>
        <v>742231</v>
      </c>
      <c r="G207" s="38">
        <v>0.12520000000000001</v>
      </c>
      <c r="H207" s="27">
        <f t="shared" si="14"/>
        <v>742231</v>
      </c>
      <c r="I207" s="27">
        <f t="shared" si="15"/>
        <v>0</v>
      </c>
      <c r="J207" s="27"/>
      <c r="K207" s="6">
        <f t="shared" si="12"/>
        <v>9.345E-4</v>
      </c>
      <c r="L207" s="4"/>
      <c r="O207" s="47"/>
    </row>
    <row r="208" spans="1:15" ht="14.4" x14ac:dyDescent="0.3">
      <c r="A208" s="40">
        <v>30776</v>
      </c>
      <c r="B208" t="s">
        <v>222</v>
      </c>
      <c r="C208" s="24"/>
      <c r="D208" s="3">
        <v>6106477.5900000008</v>
      </c>
      <c r="E208" s="38">
        <v>0.12520000000000001</v>
      </c>
      <c r="F208" s="46">
        <f t="shared" si="13"/>
        <v>764531</v>
      </c>
      <c r="G208" s="38">
        <v>0.12520000000000001</v>
      </c>
      <c r="H208" s="27">
        <f t="shared" si="14"/>
        <v>764531</v>
      </c>
      <c r="I208" s="27">
        <f t="shared" si="15"/>
        <v>0</v>
      </c>
      <c r="J208" s="27"/>
      <c r="K208" s="6">
        <f t="shared" si="12"/>
        <v>9.6259999999999998E-4</v>
      </c>
      <c r="L208" s="4"/>
      <c r="O208" s="47"/>
    </row>
    <row r="209" spans="1:15" ht="14.4" x14ac:dyDescent="0.3">
      <c r="A209" s="40">
        <v>30777</v>
      </c>
      <c r="B209" t="s">
        <v>223</v>
      </c>
      <c r="C209" s="24"/>
      <c r="D209" s="3">
        <v>90538025.180000007</v>
      </c>
      <c r="E209" s="38">
        <v>0.12520000000000001</v>
      </c>
      <c r="F209" s="46">
        <f t="shared" si="13"/>
        <v>11335361</v>
      </c>
      <c r="G209" s="38">
        <v>0.12520000000000001</v>
      </c>
      <c r="H209" s="27">
        <f t="shared" si="14"/>
        <v>11335361</v>
      </c>
      <c r="I209" s="27">
        <f t="shared" si="15"/>
        <v>0</v>
      </c>
      <c r="J209" s="27"/>
      <c r="K209" s="6">
        <f t="shared" si="12"/>
        <v>1.4272200000000001E-2</v>
      </c>
      <c r="L209" s="4"/>
      <c r="O209" s="47"/>
    </row>
    <row r="210" spans="1:15" ht="14.4" x14ac:dyDescent="0.3">
      <c r="A210" s="40">
        <v>30778</v>
      </c>
      <c r="B210" t="s">
        <v>224</v>
      </c>
      <c r="C210" s="24"/>
      <c r="D210" s="3">
        <v>32506768.420000006</v>
      </c>
      <c r="E210" s="38">
        <v>0.12520000000000001</v>
      </c>
      <c r="F210" s="46">
        <f t="shared" si="13"/>
        <v>4069847</v>
      </c>
      <c r="G210" s="38">
        <v>0.12520000000000001</v>
      </c>
      <c r="H210" s="27">
        <f t="shared" si="14"/>
        <v>4069847</v>
      </c>
      <c r="I210" s="27">
        <f t="shared" si="15"/>
        <v>0</v>
      </c>
      <c r="J210" s="27"/>
      <c r="K210" s="6">
        <f t="shared" si="12"/>
        <v>5.1243E-3</v>
      </c>
      <c r="L210" s="4"/>
      <c r="O210" s="47"/>
    </row>
    <row r="211" spans="1:15" ht="14.4" x14ac:dyDescent="0.3">
      <c r="A211" s="40">
        <v>30779</v>
      </c>
      <c r="B211" t="s">
        <v>225</v>
      </c>
      <c r="C211" s="24"/>
      <c r="D211" s="3">
        <v>5209804.1199999992</v>
      </c>
      <c r="E211" s="38">
        <v>0.12520000000000001</v>
      </c>
      <c r="F211" s="46">
        <f t="shared" si="13"/>
        <v>652267</v>
      </c>
      <c r="G211" s="38">
        <v>0.12520000000000001</v>
      </c>
      <c r="H211" s="27">
        <f t="shared" si="14"/>
        <v>652267</v>
      </c>
      <c r="I211" s="27">
        <f t="shared" si="15"/>
        <v>0</v>
      </c>
      <c r="J211" s="27"/>
      <c r="K211" s="6">
        <f t="shared" si="12"/>
        <v>8.2129999999999996E-4</v>
      </c>
      <c r="L211" s="4"/>
      <c r="O211" s="47"/>
    </row>
    <row r="212" spans="1:15" ht="14.4" x14ac:dyDescent="0.3">
      <c r="A212" s="40">
        <v>30784</v>
      </c>
      <c r="B212" t="s">
        <v>226</v>
      </c>
      <c r="C212" s="24"/>
      <c r="D212" s="3">
        <v>6769102.9500000011</v>
      </c>
      <c r="E212" s="38">
        <v>0.12520000000000001</v>
      </c>
      <c r="F212" s="46">
        <f t="shared" si="13"/>
        <v>847492</v>
      </c>
      <c r="G212" s="38">
        <v>0.12520000000000001</v>
      </c>
      <c r="H212" s="27">
        <f t="shared" si="14"/>
        <v>847492</v>
      </c>
      <c r="I212" s="27">
        <f>+H212-F212</f>
        <v>0</v>
      </c>
      <c r="J212" s="27"/>
      <c r="K212" s="6">
        <f t="shared" si="12"/>
        <v>1.0671000000000001E-3</v>
      </c>
      <c r="L212" s="4"/>
      <c r="O212" s="47"/>
    </row>
    <row r="213" spans="1:15" ht="14.4" x14ac:dyDescent="0.3">
      <c r="A213" s="40">
        <v>30785</v>
      </c>
      <c r="B213" t="s">
        <v>227</v>
      </c>
      <c r="C213" s="24"/>
      <c r="D213" s="3">
        <v>5759010.0600000005</v>
      </c>
      <c r="E213" s="38">
        <v>0.12520000000000001</v>
      </c>
      <c r="F213" s="46">
        <f t="shared" si="13"/>
        <v>721028</v>
      </c>
      <c r="G213" s="38">
        <v>0.12520000000000001</v>
      </c>
      <c r="H213" s="27">
        <f t="shared" si="14"/>
        <v>721028</v>
      </c>
      <c r="I213" s="27">
        <f t="shared" si="15"/>
        <v>0</v>
      </c>
      <c r="J213" s="27"/>
      <c r="K213" s="6">
        <f t="shared" si="12"/>
        <v>9.0779999999999995E-4</v>
      </c>
      <c r="L213" s="4"/>
      <c r="O213" s="47"/>
    </row>
    <row r="214" spans="1:15" ht="14.4" x14ac:dyDescent="0.3">
      <c r="A214" s="40">
        <v>30794</v>
      </c>
      <c r="B214" t="s">
        <v>228</v>
      </c>
      <c r="C214" s="24"/>
      <c r="D214" s="3">
        <v>30557650.200000003</v>
      </c>
      <c r="E214" s="38">
        <v>0.12520000000000001</v>
      </c>
      <c r="F214" s="46">
        <f t="shared" si="13"/>
        <v>3825818</v>
      </c>
      <c r="G214" s="38">
        <v>0.12520000000000001</v>
      </c>
      <c r="H214" s="27">
        <f t="shared" si="14"/>
        <v>3825818</v>
      </c>
      <c r="I214" s="27">
        <f t="shared" si="15"/>
        <v>0</v>
      </c>
      <c r="J214" s="27"/>
      <c r="K214" s="6">
        <f t="shared" si="12"/>
        <v>4.8170000000000001E-3</v>
      </c>
      <c r="L214" s="4"/>
      <c r="O214" s="47"/>
    </row>
    <row r="215" spans="1:15" ht="14.4" x14ac:dyDescent="0.3">
      <c r="A215" s="40">
        <v>30840</v>
      </c>
      <c r="B215" t="s">
        <v>229</v>
      </c>
      <c r="C215" s="24"/>
      <c r="D215" s="3">
        <v>205370.45000000004</v>
      </c>
      <c r="E215" s="38">
        <v>0.12520000000000001</v>
      </c>
      <c r="F215" s="46">
        <f t="shared" si="13"/>
        <v>25712</v>
      </c>
      <c r="G215" s="38">
        <v>0.12520000000000001</v>
      </c>
      <c r="H215" s="27">
        <f t="shared" si="14"/>
        <v>25712</v>
      </c>
      <c r="I215" s="27">
        <f t="shared" si="15"/>
        <v>0</v>
      </c>
      <c r="J215" s="27"/>
      <c r="K215" s="6">
        <f t="shared" ref="K215:K241" si="16">ROUND(F215/$F$243,7)</f>
        <v>3.2400000000000001E-5</v>
      </c>
      <c r="L215" s="4"/>
      <c r="O215" s="47"/>
    </row>
    <row r="216" spans="1:15" ht="14.4" x14ac:dyDescent="0.3">
      <c r="A216" s="40">
        <v>30841</v>
      </c>
      <c r="B216" s="14" t="s">
        <v>230</v>
      </c>
      <c r="C216" s="24"/>
      <c r="D216" s="3">
        <v>3624963.16</v>
      </c>
      <c r="E216" s="38">
        <v>0.12520000000000001</v>
      </c>
      <c r="F216" s="46">
        <f t="shared" ref="F216:F242" si="17">ROUND(D216*E216,0)</f>
        <v>453845</v>
      </c>
      <c r="G216" s="38">
        <v>0.12520000000000001</v>
      </c>
      <c r="H216" s="27">
        <f t="shared" ref="H216:H242" si="18">ROUND(D216*G216,0)</f>
        <v>453845</v>
      </c>
      <c r="I216" s="27">
        <f t="shared" ref="I216:I242" si="19">+H216-F216</f>
        <v>0</v>
      </c>
      <c r="J216" s="27"/>
      <c r="K216" s="6">
        <f t="shared" si="16"/>
        <v>5.7140000000000001E-4</v>
      </c>
      <c r="L216" s="4"/>
      <c r="O216" s="47"/>
    </row>
    <row r="217" spans="1:15" ht="14.4" x14ac:dyDescent="0.3">
      <c r="A217" s="40">
        <v>30847</v>
      </c>
      <c r="B217" s="14" t="s">
        <v>231</v>
      </c>
      <c r="C217" s="24"/>
      <c r="D217" s="3">
        <v>266104.85000000003</v>
      </c>
      <c r="E217" s="38">
        <v>0.12520000000000001</v>
      </c>
      <c r="F217" s="46">
        <f t="shared" si="17"/>
        <v>33316</v>
      </c>
      <c r="G217" s="38">
        <v>0.12520000000000001</v>
      </c>
      <c r="H217" s="27">
        <f t="shared" si="18"/>
        <v>33316</v>
      </c>
      <c r="I217" s="27">
        <f>+H217-F217</f>
        <v>0</v>
      </c>
      <c r="J217" s="27"/>
      <c r="K217" s="6">
        <f t="shared" si="16"/>
        <v>4.1900000000000002E-5</v>
      </c>
      <c r="L217" s="4"/>
      <c r="O217" s="47"/>
    </row>
    <row r="218" spans="1:15" ht="14.4" x14ac:dyDescent="0.3">
      <c r="A218" s="40">
        <v>30848</v>
      </c>
      <c r="B218" s="14" t="s">
        <v>232</v>
      </c>
      <c r="C218" s="24"/>
      <c r="D218" s="3">
        <v>57959551.369999997</v>
      </c>
      <c r="E218" s="38">
        <v>0.12520000000000001</v>
      </c>
      <c r="F218" s="46">
        <f t="shared" si="17"/>
        <v>7256536</v>
      </c>
      <c r="G218" s="38">
        <v>0.12520000000000001</v>
      </c>
      <c r="H218" s="27">
        <f t="shared" si="18"/>
        <v>7256536</v>
      </c>
      <c r="I218" s="27">
        <f t="shared" si="19"/>
        <v>0</v>
      </c>
      <c r="J218" s="27"/>
      <c r="K218" s="6">
        <f t="shared" si="16"/>
        <v>9.1365999999999999E-3</v>
      </c>
      <c r="L218" s="4"/>
      <c r="O218" s="47"/>
    </row>
    <row r="219" spans="1:15" ht="14.4" x14ac:dyDescent="0.3">
      <c r="A219" s="40">
        <v>30851</v>
      </c>
      <c r="B219" s="14" t="s">
        <v>233</v>
      </c>
      <c r="C219" s="24"/>
      <c r="D219" s="3">
        <v>1001096.7</v>
      </c>
      <c r="E219" s="38">
        <v>0.12520000000000001</v>
      </c>
      <c r="F219" s="46">
        <f t="shared" si="17"/>
        <v>125337</v>
      </c>
      <c r="G219" s="38">
        <v>0.12520000000000001</v>
      </c>
      <c r="H219" s="27">
        <f t="shared" si="18"/>
        <v>125337</v>
      </c>
      <c r="I219" s="27">
        <f>+H219-F219</f>
        <v>0</v>
      </c>
      <c r="J219" s="27"/>
      <c r="K219" s="6">
        <f t="shared" si="16"/>
        <v>1.5779999999999999E-4</v>
      </c>
      <c r="L219" s="4"/>
      <c r="O219" s="47"/>
    </row>
    <row r="220" spans="1:15" ht="14.4" x14ac:dyDescent="0.3">
      <c r="A220" s="40">
        <v>30852</v>
      </c>
      <c r="B220" t="s">
        <v>234</v>
      </c>
      <c r="C220" s="24"/>
      <c r="D220" s="3">
        <v>1377171.3499999999</v>
      </c>
      <c r="E220" s="38">
        <v>0.12520000000000001</v>
      </c>
      <c r="F220" s="46">
        <f t="shared" si="17"/>
        <v>172422</v>
      </c>
      <c r="G220" s="38">
        <v>0.12520000000000001</v>
      </c>
      <c r="H220" s="27">
        <f t="shared" si="18"/>
        <v>172422</v>
      </c>
      <c r="I220" s="27">
        <f t="shared" si="19"/>
        <v>0</v>
      </c>
      <c r="J220" s="27"/>
      <c r="K220" s="6">
        <f t="shared" si="16"/>
        <v>2.1709999999999999E-4</v>
      </c>
      <c r="L220" s="4"/>
      <c r="O220" s="47"/>
    </row>
    <row r="221" spans="1:15" ht="14.4" x14ac:dyDescent="0.3">
      <c r="A221" s="40">
        <v>30856</v>
      </c>
      <c r="B221" s="14" t="s">
        <v>235</v>
      </c>
      <c r="C221" s="24"/>
      <c r="D221" s="3">
        <v>987096.87999999989</v>
      </c>
      <c r="E221" s="38">
        <v>0.12520000000000001</v>
      </c>
      <c r="F221" s="46">
        <f t="shared" si="17"/>
        <v>123585</v>
      </c>
      <c r="G221" s="38">
        <v>0.12520000000000001</v>
      </c>
      <c r="H221" s="27">
        <f t="shared" si="18"/>
        <v>123585</v>
      </c>
      <c r="I221" s="27">
        <f t="shared" si="19"/>
        <v>0</v>
      </c>
      <c r="J221" s="27"/>
      <c r="K221" s="6">
        <f t="shared" si="16"/>
        <v>1.5559999999999999E-4</v>
      </c>
      <c r="L221" s="4"/>
      <c r="O221" s="47"/>
    </row>
    <row r="222" spans="1:15" ht="14.4" x14ac:dyDescent="0.3">
      <c r="A222" s="40">
        <v>30863</v>
      </c>
      <c r="B222" s="14" t="s">
        <v>236</v>
      </c>
      <c r="C222" s="24"/>
      <c r="D222" s="3">
        <v>365650.0799999999</v>
      </c>
      <c r="E222" s="38">
        <v>0.12520000000000001</v>
      </c>
      <c r="F222" s="46">
        <f t="shared" si="17"/>
        <v>45779</v>
      </c>
      <c r="G222" s="38">
        <v>0.12520000000000001</v>
      </c>
      <c r="H222" s="27">
        <f t="shared" si="18"/>
        <v>45779</v>
      </c>
      <c r="I222" s="27">
        <f>+H222-F222</f>
        <v>0</v>
      </c>
      <c r="J222" s="27"/>
      <c r="K222" s="6">
        <f t="shared" si="16"/>
        <v>5.7599999999999997E-5</v>
      </c>
      <c r="L222" s="4"/>
      <c r="O222" s="47"/>
    </row>
    <row r="223" spans="1:15" ht="14.4" x14ac:dyDescent="0.3">
      <c r="A223" s="40">
        <v>30882</v>
      </c>
      <c r="B223" t="s">
        <v>237</v>
      </c>
      <c r="C223" s="24"/>
      <c r="D223" s="3">
        <v>466596.42000000004</v>
      </c>
      <c r="E223" s="38">
        <v>0.12520000000000001</v>
      </c>
      <c r="F223" s="46">
        <f t="shared" si="17"/>
        <v>58418</v>
      </c>
      <c r="G223" s="38">
        <v>0.12520000000000001</v>
      </c>
      <c r="H223" s="27">
        <f t="shared" si="18"/>
        <v>58418</v>
      </c>
      <c r="I223" s="27">
        <f t="shared" si="19"/>
        <v>0</v>
      </c>
      <c r="J223" s="27"/>
      <c r="K223" s="6">
        <f t="shared" si="16"/>
        <v>7.36E-5</v>
      </c>
      <c r="L223" s="4"/>
      <c r="O223" s="47"/>
    </row>
    <row r="224" spans="1:15" ht="14.4" x14ac:dyDescent="0.3">
      <c r="A224" s="40">
        <v>30883</v>
      </c>
      <c r="B224" s="14" t="s">
        <v>238</v>
      </c>
      <c r="C224" s="24"/>
      <c r="D224" s="3">
        <v>725667.98</v>
      </c>
      <c r="E224" s="38">
        <v>0.12520000000000001</v>
      </c>
      <c r="F224" s="46">
        <f t="shared" si="17"/>
        <v>90854</v>
      </c>
      <c r="G224" s="38">
        <v>0.12520000000000001</v>
      </c>
      <c r="H224" s="27">
        <f t="shared" si="18"/>
        <v>90854</v>
      </c>
      <c r="I224" s="27">
        <f t="shared" si="19"/>
        <v>0</v>
      </c>
      <c r="J224" s="27"/>
      <c r="K224" s="6">
        <f t="shared" si="16"/>
        <v>1.144E-4</v>
      </c>
      <c r="L224" s="4"/>
      <c r="O224" s="47"/>
    </row>
    <row r="225" spans="1:15" ht="14.4" x14ac:dyDescent="0.3">
      <c r="A225" s="40">
        <v>30902</v>
      </c>
      <c r="B225" s="14" t="s">
        <v>239</v>
      </c>
      <c r="C225" s="24"/>
      <c r="D225" s="3">
        <v>3816046.2600000002</v>
      </c>
      <c r="E225" s="38">
        <v>0.12520000000000001</v>
      </c>
      <c r="F225" s="46">
        <f t="shared" si="17"/>
        <v>477769</v>
      </c>
      <c r="G225" s="38">
        <v>0.12520000000000001</v>
      </c>
      <c r="H225" s="27">
        <f t="shared" si="18"/>
        <v>477769</v>
      </c>
      <c r="I225" s="27">
        <f>+H225-F225</f>
        <v>0</v>
      </c>
      <c r="J225" s="27"/>
      <c r="K225" s="6">
        <f t="shared" si="16"/>
        <v>6.0159999999999999E-4</v>
      </c>
      <c r="L225" s="4"/>
      <c r="O225" s="47"/>
    </row>
    <row r="226" spans="1:15" ht="14.4" x14ac:dyDescent="0.3">
      <c r="A226" s="40">
        <v>30903</v>
      </c>
      <c r="B226" s="14" t="s">
        <v>240</v>
      </c>
      <c r="C226" s="24"/>
      <c r="D226" s="3">
        <v>10784359.310000002</v>
      </c>
      <c r="E226" s="38">
        <v>0.12520000000000001</v>
      </c>
      <c r="F226" s="46">
        <f t="shared" si="17"/>
        <v>1350202</v>
      </c>
      <c r="G226" s="38">
        <v>0.12520000000000001</v>
      </c>
      <c r="H226" s="27">
        <f t="shared" si="18"/>
        <v>1350202</v>
      </c>
      <c r="I226" s="27">
        <f>+H226-F226</f>
        <v>0</v>
      </c>
      <c r="J226" s="27"/>
      <c r="K226" s="6">
        <f t="shared" si="16"/>
        <v>1.6999999999999999E-3</v>
      </c>
      <c r="L226" s="4"/>
      <c r="O226" s="47"/>
    </row>
    <row r="227" spans="1:15" ht="14.4" x14ac:dyDescent="0.3">
      <c r="A227" s="40">
        <v>30912</v>
      </c>
      <c r="B227" s="14" t="s">
        <v>241</v>
      </c>
      <c r="C227" s="24"/>
      <c r="D227" s="3">
        <v>20487801.059999999</v>
      </c>
      <c r="E227" s="38">
        <v>0.12520000000000001</v>
      </c>
      <c r="F227" s="46">
        <f t="shared" si="17"/>
        <v>2565073</v>
      </c>
      <c r="G227" s="38">
        <v>0.12520000000000001</v>
      </c>
      <c r="H227" s="27">
        <f t="shared" si="18"/>
        <v>2565073</v>
      </c>
      <c r="I227" s="27">
        <f>+H227-F227</f>
        <v>0</v>
      </c>
      <c r="J227" s="27"/>
      <c r="K227" s="6">
        <f t="shared" si="16"/>
        <v>3.2296999999999998E-3</v>
      </c>
      <c r="L227" s="4"/>
      <c r="O227" s="47"/>
    </row>
    <row r="228" spans="1:15" ht="14.4" x14ac:dyDescent="0.3">
      <c r="A228" s="40">
        <v>30913</v>
      </c>
      <c r="B228" t="s">
        <v>242</v>
      </c>
      <c r="C228" s="24"/>
      <c r="D228" s="3">
        <v>210016.92</v>
      </c>
      <c r="E228" s="38">
        <v>0.12520000000000001</v>
      </c>
      <c r="F228" s="46">
        <f t="shared" si="17"/>
        <v>26294</v>
      </c>
      <c r="G228" s="38">
        <v>0.12520000000000001</v>
      </c>
      <c r="H228" s="27">
        <f t="shared" si="18"/>
        <v>26294</v>
      </c>
      <c r="I228" s="27">
        <f t="shared" si="19"/>
        <v>0</v>
      </c>
      <c r="J228" s="27"/>
      <c r="K228" s="6">
        <f t="shared" si="16"/>
        <v>3.3099999999999998E-5</v>
      </c>
      <c r="L228" s="4"/>
      <c r="O228" s="47"/>
    </row>
    <row r="229" spans="1:15" ht="14.4" x14ac:dyDescent="0.3">
      <c r="A229" s="40">
        <v>30922</v>
      </c>
      <c r="B229" s="14" t="s">
        <v>243</v>
      </c>
      <c r="D229" s="3">
        <v>17074394.809999999</v>
      </c>
      <c r="E229" s="38">
        <v>0.12520000000000001</v>
      </c>
      <c r="F229" s="46">
        <f t="shared" si="17"/>
        <v>2137714</v>
      </c>
      <c r="G229" s="38">
        <v>0.12520000000000001</v>
      </c>
      <c r="H229" s="27">
        <f t="shared" si="18"/>
        <v>2137714</v>
      </c>
      <c r="I229" s="27">
        <f t="shared" si="19"/>
        <v>0</v>
      </c>
      <c r="J229" s="27"/>
      <c r="K229" s="6">
        <f t="shared" si="16"/>
        <v>2.6916000000000002E-3</v>
      </c>
      <c r="L229" s="4"/>
      <c r="O229" s="47"/>
    </row>
    <row r="230" spans="1:15" ht="14.4" x14ac:dyDescent="0.3">
      <c r="A230" s="40">
        <v>30937</v>
      </c>
      <c r="B230" t="s">
        <v>244</v>
      </c>
      <c r="C230" s="24"/>
      <c r="D230" s="3">
        <v>2649497.73</v>
      </c>
      <c r="E230" s="38">
        <v>0.12520000000000001</v>
      </c>
      <c r="F230" s="46">
        <f t="shared" si="17"/>
        <v>331717</v>
      </c>
      <c r="G230" s="38">
        <v>0.12520000000000001</v>
      </c>
      <c r="H230" s="27">
        <f t="shared" si="18"/>
        <v>331717</v>
      </c>
      <c r="I230" s="27">
        <f t="shared" si="19"/>
        <v>0</v>
      </c>
      <c r="J230" s="27"/>
      <c r="K230" s="6">
        <f t="shared" si="16"/>
        <v>4.1770000000000002E-4</v>
      </c>
      <c r="L230" s="4"/>
      <c r="O230" s="47"/>
    </row>
    <row r="231" spans="1:15" ht="14.4" x14ac:dyDescent="0.3">
      <c r="A231" s="40">
        <v>30938</v>
      </c>
      <c r="B231" t="s">
        <v>245</v>
      </c>
      <c r="C231" s="24"/>
      <c r="D231" s="3">
        <v>1182239.9100000001</v>
      </c>
      <c r="E231" s="38">
        <v>0.12520000000000001</v>
      </c>
      <c r="F231" s="46">
        <f t="shared" si="17"/>
        <v>148016</v>
      </c>
      <c r="G231" s="38">
        <v>0.12520000000000001</v>
      </c>
      <c r="H231" s="27">
        <f t="shared" si="18"/>
        <v>148016</v>
      </c>
      <c r="I231" s="27">
        <f t="shared" si="19"/>
        <v>0</v>
      </c>
      <c r="J231" s="27"/>
      <c r="K231" s="6">
        <f t="shared" si="16"/>
        <v>1.864E-4</v>
      </c>
      <c r="L231" s="4"/>
      <c r="O231" s="47"/>
    </row>
    <row r="232" spans="1:15" ht="14.4" x14ac:dyDescent="0.3">
      <c r="A232" s="40">
        <v>30942</v>
      </c>
      <c r="B232" t="s">
        <v>246</v>
      </c>
      <c r="C232" s="24"/>
      <c r="D232" s="3">
        <v>1948803.5699999998</v>
      </c>
      <c r="E232" s="38">
        <v>0.12520000000000001</v>
      </c>
      <c r="F232" s="46">
        <f t="shared" si="17"/>
        <v>243990</v>
      </c>
      <c r="G232" s="38">
        <v>0.12520000000000001</v>
      </c>
      <c r="H232" s="27">
        <f t="shared" si="18"/>
        <v>243990</v>
      </c>
      <c r="I232" s="27">
        <f t="shared" si="19"/>
        <v>0</v>
      </c>
      <c r="J232" s="27"/>
      <c r="K232" s="6">
        <f t="shared" si="16"/>
        <v>3.0719999999999999E-4</v>
      </c>
      <c r="L232" s="4"/>
      <c r="O232" s="47"/>
    </row>
    <row r="233" spans="1:15" ht="14.4" x14ac:dyDescent="0.3">
      <c r="A233" s="40">
        <v>30948</v>
      </c>
      <c r="B233" t="s">
        <v>247</v>
      </c>
      <c r="C233" s="24"/>
      <c r="D233" s="3">
        <v>1605199.4299999997</v>
      </c>
      <c r="E233" s="38">
        <v>0.12520000000000001</v>
      </c>
      <c r="F233" s="46">
        <f t="shared" si="17"/>
        <v>200971</v>
      </c>
      <c r="G233" s="38">
        <v>0.12520000000000001</v>
      </c>
      <c r="H233" s="27">
        <f t="shared" si="18"/>
        <v>200971</v>
      </c>
      <c r="I233" s="27">
        <f t="shared" si="19"/>
        <v>0</v>
      </c>
      <c r="J233" s="27"/>
      <c r="K233" s="6">
        <f t="shared" si="16"/>
        <v>2.5300000000000002E-4</v>
      </c>
      <c r="L233" s="4"/>
      <c r="O233" s="47"/>
    </row>
    <row r="234" spans="1:15" ht="14.4" x14ac:dyDescent="0.3">
      <c r="A234" s="40">
        <v>30957</v>
      </c>
      <c r="B234" t="s">
        <v>248</v>
      </c>
      <c r="C234" s="24"/>
      <c r="D234" s="3">
        <v>628642.7799999998</v>
      </c>
      <c r="E234" s="38">
        <v>0.12520000000000001</v>
      </c>
      <c r="F234" s="46">
        <f t="shared" si="17"/>
        <v>78706</v>
      </c>
      <c r="G234" s="38">
        <v>0.12520000000000001</v>
      </c>
      <c r="H234" s="27">
        <f t="shared" si="18"/>
        <v>78706</v>
      </c>
      <c r="I234" s="27">
        <f t="shared" si="19"/>
        <v>0</v>
      </c>
      <c r="J234" s="27"/>
      <c r="K234" s="6">
        <f t="shared" si="16"/>
        <v>9.9099999999999996E-5</v>
      </c>
      <c r="L234" s="4"/>
      <c r="O234" s="47"/>
    </row>
    <row r="235" spans="1:15" ht="14.4" x14ac:dyDescent="0.3">
      <c r="A235" s="40">
        <v>30960</v>
      </c>
      <c r="B235" t="s">
        <v>249</v>
      </c>
      <c r="C235" s="24"/>
      <c r="D235" s="3">
        <v>6448119.0899999999</v>
      </c>
      <c r="E235" s="38">
        <v>0.12520000000000001</v>
      </c>
      <c r="F235" s="46">
        <f t="shared" si="17"/>
        <v>807305</v>
      </c>
      <c r="G235" s="38">
        <v>0.12520000000000001</v>
      </c>
      <c r="H235" s="27">
        <f t="shared" si="18"/>
        <v>807305</v>
      </c>
      <c r="I235" s="27">
        <f t="shared" si="19"/>
        <v>0</v>
      </c>
      <c r="J235" s="27"/>
      <c r="K235" s="6">
        <f t="shared" si="16"/>
        <v>1.0165E-3</v>
      </c>
      <c r="L235" s="4"/>
      <c r="O235" s="47"/>
    </row>
    <row r="236" spans="1:15" ht="14.4" x14ac:dyDescent="0.3">
      <c r="A236" s="40">
        <v>30961</v>
      </c>
      <c r="B236" t="s">
        <v>250</v>
      </c>
      <c r="C236" s="24"/>
      <c r="D236" s="3">
        <v>1545573.6400000001</v>
      </c>
      <c r="E236" s="38">
        <v>0.12520000000000001</v>
      </c>
      <c r="F236" s="46">
        <f t="shared" si="17"/>
        <v>193506</v>
      </c>
      <c r="G236" s="38">
        <v>0.12520000000000001</v>
      </c>
      <c r="H236" s="27">
        <f t="shared" si="18"/>
        <v>193506</v>
      </c>
      <c r="I236" s="27">
        <f t="shared" si="19"/>
        <v>0</v>
      </c>
      <c r="J236" s="27"/>
      <c r="K236" s="6">
        <f t="shared" si="16"/>
        <v>2.4360000000000001E-4</v>
      </c>
      <c r="L236" s="4"/>
      <c r="O236" s="47"/>
    </row>
    <row r="237" spans="1:15" ht="14.4" x14ac:dyDescent="0.3">
      <c r="A237" s="40">
        <v>30977</v>
      </c>
      <c r="B237" t="s">
        <v>251</v>
      </c>
      <c r="C237" s="24"/>
      <c r="D237" s="3">
        <v>2591653.7999999998</v>
      </c>
      <c r="E237" s="38">
        <v>0.12520000000000001</v>
      </c>
      <c r="F237" s="46">
        <f t="shared" si="17"/>
        <v>324475</v>
      </c>
      <c r="G237" s="38">
        <v>0.12520000000000001</v>
      </c>
      <c r="H237" s="27">
        <f t="shared" si="18"/>
        <v>324475</v>
      </c>
      <c r="I237" s="27">
        <f t="shared" si="19"/>
        <v>0</v>
      </c>
      <c r="J237" s="27"/>
      <c r="K237" s="6">
        <f t="shared" si="16"/>
        <v>4.0850000000000001E-4</v>
      </c>
      <c r="L237" s="4"/>
      <c r="N237" s="38"/>
      <c r="O237" s="47"/>
    </row>
    <row r="238" spans="1:15" ht="14.4" x14ac:dyDescent="0.3">
      <c r="A238" s="40">
        <v>30999</v>
      </c>
      <c r="B238" t="s">
        <v>252</v>
      </c>
      <c r="C238" s="24"/>
      <c r="D238" s="3">
        <v>79218923.200000003</v>
      </c>
      <c r="E238" s="38">
        <v>0.12520000000000001</v>
      </c>
      <c r="F238" s="46">
        <f t="shared" si="17"/>
        <v>9918209</v>
      </c>
      <c r="G238" s="38">
        <v>0.12520000000000001</v>
      </c>
      <c r="H238" s="27">
        <f t="shared" si="18"/>
        <v>9918209</v>
      </c>
      <c r="I238" s="27">
        <f t="shared" si="19"/>
        <v>0</v>
      </c>
      <c r="J238" s="27"/>
      <c r="K238" s="6">
        <f t="shared" si="16"/>
        <v>1.24879E-2</v>
      </c>
      <c r="L238" s="4"/>
      <c r="N238" s="3"/>
      <c r="O238" s="47"/>
    </row>
    <row r="239" spans="1:15" ht="14.4" x14ac:dyDescent="0.3">
      <c r="A239" s="40">
        <v>35106</v>
      </c>
      <c r="B239" t="s">
        <v>253</v>
      </c>
      <c r="C239" s="24"/>
      <c r="D239" s="3">
        <v>86371.98</v>
      </c>
      <c r="E239" s="38">
        <v>0.12520000000000001</v>
      </c>
      <c r="F239" s="46">
        <f t="shared" si="17"/>
        <v>10814</v>
      </c>
      <c r="G239" s="38">
        <v>0.12520000000000001</v>
      </c>
      <c r="H239" s="27">
        <f t="shared" si="18"/>
        <v>10814</v>
      </c>
      <c r="I239" s="27">
        <f t="shared" si="19"/>
        <v>0</v>
      </c>
      <c r="J239" s="27"/>
      <c r="K239" s="6">
        <f t="shared" si="16"/>
        <v>1.36E-5</v>
      </c>
      <c r="L239" s="4"/>
      <c r="N239" s="5"/>
      <c r="O239" s="47"/>
    </row>
    <row r="240" spans="1:15" ht="14.4" x14ac:dyDescent="0.3">
      <c r="A240" s="40">
        <v>35129</v>
      </c>
      <c r="B240" t="s">
        <v>254</v>
      </c>
      <c r="C240" s="24"/>
      <c r="D240" s="3">
        <v>808489.14999999991</v>
      </c>
      <c r="E240" s="38">
        <v>0.12520000000000001</v>
      </c>
      <c r="F240" s="46">
        <f t="shared" si="17"/>
        <v>101223</v>
      </c>
      <c r="G240" s="38">
        <v>0.12520000000000001</v>
      </c>
      <c r="H240" s="27">
        <f t="shared" si="18"/>
        <v>101223</v>
      </c>
      <c r="I240" s="27">
        <f t="shared" si="19"/>
        <v>0</v>
      </c>
      <c r="J240" s="27"/>
      <c r="K240" s="6">
        <f t="shared" si="16"/>
        <v>1.2740000000000001E-4</v>
      </c>
      <c r="L240" s="4"/>
      <c r="O240" s="47"/>
    </row>
    <row r="241" spans="1:15" ht="14.4" x14ac:dyDescent="0.3">
      <c r="A241" s="40">
        <v>35522</v>
      </c>
      <c r="B241" s="14" t="s">
        <v>255</v>
      </c>
      <c r="C241" s="24"/>
      <c r="D241" s="3">
        <v>10506929.84</v>
      </c>
      <c r="E241" s="38">
        <v>0.12520000000000001</v>
      </c>
      <c r="F241" s="46">
        <f t="shared" si="17"/>
        <v>1315468</v>
      </c>
      <c r="G241" s="38">
        <v>0.12520000000000001</v>
      </c>
      <c r="H241" s="27">
        <f t="shared" si="18"/>
        <v>1315468</v>
      </c>
      <c r="I241" s="27">
        <f t="shared" si="19"/>
        <v>0</v>
      </c>
      <c r="J241" s="27"/>
      <c r="K241" s="6">
        <f t="shared" si="16"/>
        <v>1.6563000000000001E-3</v>
      </c>
      <c r="L241" s="4"/>
      <c r="O241" s="47"/>
    </row>
    <row r="242" spans="1:15" ht="14.4" x14ac:dyDescent="0.3">
      <c r="A242" s="40">
        <v>35885</v>
      </c>
      <c r="B242" s="14" t="s">
        <v>256</v>
      </c>
      <c r="C242" s="24"/>
      <c r="D242" s="3">
        <v>2419777.48</v>
      </c>
      <c r="E242" s="38">
        <v>0.12520000000000001</v>
      </c>
      <c r="F242" s="46">
        <f t="shared" si="17"/>
        <v>302956</v>
      </c>
      <c r="G242" s="38">
        <v>0.12520000000000001</v>
      </c>
      <c r="H242" s="27">
        <f t="shared" si="18"/>
        <v>302956</v>
      </c>
      <c r="I242" s="27">
        <f t="shared" si="19"/>
        <v>0</v>
      </c>
      <c r="J242" s="27"/>
      <c r="K242" s="6">
        <f>ROUND(F242/$F$243,7)</f>
        <v>3.814E-4</v>
      </c>
      <c r="L242" s="4"/>
      <c r="O242" s="47"/>
    </row>
    <row r="243" spans="1:15" ht="15" customHeight="1" thickBot="1" x14ac:dyDescent="0.35">
      <c r="A243" s="40"/>
      <c r="B243" t="s">
        <v>257</v>
      </c>
      <c r="C243" s="51"/>
      <c r="D243" s="52">
        <f>SUM(D23:D242)</f>
        <v>6343650216.1400003</v>
      </c>
      <c r="E243" s="40"/>
      <c r="F243" s="53">
        <f>SUM(F23:F242)</f>
        <v>794225007</v>
      </c>
      <c r="G243" s="40"/>
      <c r="H243" s="54">
        <f>SUM(H23:H242)</f>
        <v>794225007</v>
      </c>
      <c r="I243" s="54">
        <f>SUM(I23:I242)</f>
        <v>0</v>
      </c>
      <c r="J243" s="55"/>
      <c r="K243" s="56">
        <f>SUM(K23:K242)</f>
        <v>0.99999999999999911</v>
      </c>
      <c r="L243" s="4"/>
      <c r="M243" s="33"/>
      <c r="O243" s="47"/>
    </row>
    <row r="244" spans="1:15" ht="15" thickTop="1" x14ac:dyDescent="0.3">
      <c r="E244" s="40"/>
      <c r="F244" s="57"/>
      <c r="G244" s="40"/>
      <c r="H244" s="58" t="s">
        <v>4</v>
      </c>
      <c r="I244" s="37"/>
      <c r="J244" s="37"/>
      <c r="L244" s="4"/>
      <c r="O244" s="47"/>
    </row>
    <row r="245" spans="1:15" ht="14.4" x14ac:dyDescent="0.3">
      <c r="A245" s="40">
        <v>70123</v>
      </c>
      <c r="B245" t="s">
        <v>53</v>
      </c>
      <c r="D245" s="3">
        <v>1185729.83</v>
      </c>
      <c r="E245" s="38">
        <v>0.246</v>
      </c>
      <c r="F245" s="39">
        <f>ROUND(D245*E245,0)</f>
        <v>291690</v>
      </c>
      <c r="G245" s="38">
        <v>0.246</v>
      </c>
      <c r="H245" s="39">
        <f>ROUND(D245*G245,0)</f>
        <v>291690</v>
      </c>
      <c r="I245" s="39">
        <f t="shared" ref="I245:I308" si="20">+H245-F245</f>
        <v>0</v>
      </c>
      <c r="J245" s="37"/>
      <c r="K245" s="6">
        <f>ROUND(F245/$F$314,7)</f>
        <v>2.7594E-3</v>
      </c>
      <c r="L245" s="4"/>
      <c r="O245" s="47"/>
    </row>
    <row r="246" spans="1:15" ht="14.4" x14ac:dyDescent="0.3">
      <c r="A246" s="40">
        <v>70156</v>
      </c>
      <c r="B246" t="s">
        <v>70</v>
      </c>
      <c r="C246" s="59"/>
      <c r="D246" s="3">
        <v>67740.960000000006</v>
      </c>
      <c r="E246" s="38">
        <v>0.246</v>
      </c>
      <c r="F246" s="39">
        <f>ROUND(D246*E246,0)</f>
        <v>16664</v>
      </c>
      <c r="G246" s="38">
        <v>0.246</v>
      </c>
      <c r="H246" s="39">
        <f>ROUND(D246*G246,0)</f>
        <v>16664</v>
      </c>
      <c r="I246" s="39">
        <f t="shared" si="20"/>
        <v>0</v>
      </c>
      <c r="J246" s="39"/>
      <c r="K246" s="6">
        <f>ROUND(F246/$F$314,7)</f>
        <v>1.5760000000000001E-4</v>
      </c>
      <c r="L246" s="4"/>
      <c r="O246" s="47"/>
    </row>
    <row r="247" spans="1:15" ht="14.4" x14ac:dyDescent="0.3">
      <c r="A247" s="40">
        <v>70199</v>
      </c>
      <c r="B247" t="s">
        <v>258</v>
      </c>
      <c r="C247" s="59"/>
      <c r="D247" s="3">
        <v>4735348.4300000006</v>
      </c>
      <c r="E247" s="38">
        <v>0.246</v>
      </c>
      <c r="F247" s="39">
        <f>ROUND(D247*E247,0)</f>
        <v>1164896</v>
      </c>
      <c r="G247" s="38">
        <v>0.246</v>
      </c>
      <c r="H247" s="39">
        <f>ROUND(D247*G247,0)</f>
        <v>1164896</v>
      </c>
      <c r="I247" s="39">
        <f t="shared" si="20"/>
        <v>0</v>
      </c>
      <c r="J247" s="39"/>
      <c r="K247" s="6">
        <f>ROUND(F247/$F$314,7)</f>
        <v>1.1019899999999999E-2</v>
      </c>
      <c r="L247" s="4"/>
      <c r="O247" s="47"/>
    </row>
    <row r="248" spans="1:15" ht="14.4" x14ac:dyDescent="0.3">
      <c r="A248" s="40">
        <v>70203</v>
      </c>
      <c r="B248" t="s">
        <v>99</v>
      </c>
      <c r="C248" s="59"/>
      <c r="D248" s="3">
        <v>0</v>
      </c>
      <c r="E248" s="38">
        <v>0.246</v>
      </c>
      <c r="F248" s="39">
        <f t="shared" ref="F248:F313" si="21">ROUND(D248*E248,0)</f>
        <v>0</v>
      </c>
      <c r="G248" s="38">
        <v>0.246</v>
      </c>
      <c r="H248" s="39">
        <f t="shared" ref="H248:H313" si="22">ROUND(D248*G248,0)</f>
        <v>0</v>
      </c>
      <c r="I248" s="39">
        <f t="shared" si="20"/>
        <v>0</v>
      </c>
      <c r="J248" s="39"/>
      <c r="K248" s="6">
        <f t="shared" ref="K248:K297" si="23">ROUND(F248/$F$314,7)</f>
        <v>0</v>
      </c>
      <c r="L248" s="4"/>
      <c r="M248" s="5"/>
      <c r="O248" s="47"/>
    </row>
    <row r="249" spans="1:15" x14ac:dyDescent="0.25">
      <c r="A249" s="40">
        <v>70204</v>
      </c>
      <c r="B249" s="14" t="s">
        <v>100</v>
      </c>
      <c r="C249" s="59"/>
      <c r="D249" s="3">
        <v>1920410.6800000002</v>
      </c>
      <c r="E249" s="38">
        <v>0.246</v>
      </c>
      <c r="F249" s="39">
        <f t="shared" si="21"/>
        <v>472421</v>
      </c>
      <c r="G249" s="38">
        <v>0.246</v>
      </c>
      <c r="H249" s="39">
        <f t="shared" si="22"/>
        <v>472421</v>
      </c>
      <c r="I249" s="39">
        <f t="shared" si="20"/>
        <v>0</v>
      </c>
      <c r="J249" s="39"/>
      <c r="K249" s="6">
        <f t="shared" si="23"/>
        <v>4.4691000000000002E-3</v>
      </c>
      <c r="L249" s="4"/>
    </row>
    <row r="250" spans="1:15" x14ac:dyDescent="0.25">
      <c r="A250" s="40">
        <v>70207</v>
      </c>
      <c r="B250" t="s">
        <v>102</v>
      </c>
      <c r="C250" s="59"/>
      <c r="D250" s="3">
        <v>6149618.25</v>
      </c>
      <c r="E250" s="38">
        <v>0.246</v>
      </c>
      <c r="F250" s="39">
        <f t="shared" si="21"/>
        <v>1512806</v>
      </c>
      <c r="G250" s="38">
        <v>0.246</v>
      </c>
      <c r="H250" s="39">
        <f t="shared" si="22"/>
        <v>1512806</v>
      </c>
      <c r="I250" s="39">
        <f t="shared" si="20"/>
        <v>0</v>
      </c>
      <c r="J250" s="39"/>
      <c r="K250" s="6">
        <f t="shared" si="23"/>
        <v>1.43111E-2</v>
      </c>
      <c r="L250" s="4"/>
    </row>
    <row r="251" spans="1:15" x14ac:dyDescent="0.25">
      <c r="A251" s="40">
        <v>70208</v>
      </c>
      <c r="B251" t="s">
        <v>103</v>
      </c>
      <c r="C251" s="59"/>
      <c r="D251" s="3">
        <v>3913538.94</v>
      </c>
      <c r="E251" s="38">
        <v>0.246</v>
      </c>
      <c r="F251" s="39">
        <f t="shared" si="21"/>
        <v>962731</v>
      </c>
      <c r="G251" s="38">
        <v>0.246</v>
      </c>
      <c r="H251" s="39">
        <f t="shared" si="22"/>
        <v>962731</v>
      </c>
      <c r="I251" s="39">
        <f t="shared" si="20"/>
        <v>0</v>
      </c>
      <c r="J251" s="39"/>
      <c r="K251" s="6">
        <f t="shared" si="23"/>
        <v>9.1073999999999999E-3</v>
      </c>
      <c r="L251" s="4"/>
    </row>
    <row r="252" spans="1:15" x14ac:dyDescent="0.25">
      <c r="A252" s="40">
        <v>70211</v>
      </c>
      <c r="B252" t="s">
        <v>105</v>
      </c>
      <c r="C252" s="59"/>
      <c r="D252" s="3">
        <v>760609.64000000013</v>
      </c>
      <c r="E252" s="38">
        <v>0.246</v>
      </c>
      <c r="F252" s="39">
        <f t="shared" si="21"/>
        <v>187110</v>
      </c>
      <c r="G252" s="38">
        <v>0.246</v>
      </c>
      <c r="H252" s="39">
        <f t="shared" si="22"/>
        <v>187110</v>
      </c>
      <c r="I252" s="39">
        <f t="shared" si="20"/>
        <v>0</v>
      </c>
      <c r="J252" s="39"/>
      <c r="K252" s="6">
        <f t="shared" si="23"/>
        <v>1.7700999999999999E-3</v>
      </c>
      <c r="L252" s="4"/>
      <c r="N252" s="3"/>
    </row>
    <row r="253" spans="1:15" ht="12" customHeight="1" x14ac:dyDescent="0.25">
      <c r="A253" s="40">
        <v>70212</v>
      </c>
      <c r="B253" t="s">
        <v>106</v>
      </c>
      <c r="C253" s="59"/>
      <c r="D253" s="3">
        <v>1945055.25</v>
      </c>
      <c r="E253" s="38">
        <v>0.246</v>
      </c>
      <c r="F253" s="39">
        <f t="shared" si="21"/>
        <v>478484</v>
      </c>
      <c r="G253" s="38">
        <v>0.246</v>
      </c>
      <c r="H253" s="39">
        <f t="shared" si="22"/>
        <v>478484</v>
      </c>
      <c r="I253" s="39">
        <f t="shared" si="20"/>
        <v>0</v>
      </c>
      <c r="J253" s="39"/>
      <c r="K253" s="6">
        <f t="shared" si="23"/>
        <v>4.5263999999999999E-3</v>
      </c>
      <c r="L253" s="4"/>
      <c r="N253" s="3"/>
    </row>
    <row r="254" spans="1:15" x14ac:dyDescent="0.25">
      <c r="A254" s="40">
        <v>70213</v>
      </c>
      <c r="B254" t="s">
        <v>107</v>
      </c>
      <c r="C254" s="59"/>
      <c r="D254" s="3">
        <v>1747331.67</v>
      </c>
      <c r="E254" s="38">
        <v>0.246</v>
      </c>
      <c r="F254" s="39">
        <f t="shared" si="21"/>
        <v>429844</v>
      </c>
      <c r="G254" s="38">
        <v>0.246</v>
      </c>
      <c r="H254" s="39">
        <f t="shared" si="22"/>
        <v>429844</v>
      </c>
      <c r="I254" s="39">
        <f t="shared" si="20"/>
        <v>0</v>
      </c>
      <c r="J254" s="39"/>
      <c r="K254" s="6">
        <f t="shared" si="23"/>
        <v>4.0663000000000001E-3</v>
      </c>
      <c r="L254" s="4"/>
      <c r="N254" s="3"/>
    </row>
    <row r="255" spans="1:15" x14ac:dyDescent="0.25">
      <c r="A255" s="40">
        <v>70214</v>
      </c>
      <c r="B255" t="s">
        <v>108</v>
      </c>
      <c r="C255" s="59"/>
      <c r="D255" s="3">
        <v>774500.06999999983</v>
      </c>
      <c r="E255" s="38">
        <v>0.246</v>
      </c>
      <c r="F255" s="39">
        <f t="shared" si="21"/>
        <v>190527</v>
      </c>
      <c r="G255" s="38">
        <v>0.246</v>
      </c>
      <c r="H255" s="39">
        <f t="shared" si="22"/>
        <v>190527</v>
      </c>
      <c r="I255" s="39">
        <f t="shared" si="20"/>
        <v>0</v>
      </c>
      <c r="J255" s="39"/>
      <c r="K255" s="6">
        <f t="shared" si="23"/>
        <v>1.8024E-3</v>
      </c>
      <c r="L255" s="4"/>
      <c r="N255" s="3"/>
    </row>
    <row r="256" spans="1:15" x14ac:dyDescent="0.25">
      <c r="A256" s="40">
        <v>70215</v>
      </c>
      <c r="B256" t="s">
        <v>109</v>
      </c>
      <c r="C256" s="59"/>
      <c r="D256" s="3">
        <v>1115269.74</v>
      </c>
      <c r="E256" s="38">
        <v>0.246</v>
      </c>
      <c r="F256" s="39">
        <f t="shared" si="21"/>
        <v>274356</v>
      </c>
      <c r="G256" s="38">
        <v>0.246</v>
      </c>
      <c r="H256" s="39">
        <f t="shared" si="22"/>
        <v>274356</v>
      </c>
      <c r="I256" s="39">
        <f t="shared" si="20"/>
        <v>0</v>
      </c>
      <c r="J256" s="39"/>
      <c r="K256" s="6">
        <f t="shared" si="23"/>
        <v>2.5953999999999999E-3</v>
      </c>
      <c r="N256" s="3"/>
    </row>
    <row r="257" spans="1:14" x14ac:dyDescent="0.25">
      <c r="A257" s="40">
        <v>70216</v>
      </c>
      <c r="B257" t="s">
        <v>110</v>
      </c>
      <c r="C257" s="59"/>
      <c r="D257" s="3">
        <v>2053192.0699999996</v>
      </c>
      <c r="E257" s="38">
        <v>0.246</v>
      </c>
      <c r="F257" s="39">
        <f t="shared" si="21"/>
        <v>505085</v>
      </c>
      <c r="G257" s="38">
        <v>0.246</v>
      </c>
      <c r="H257" s="39">
        <f t="shared" si="22"/>
        <v>505085</v>
      </c>
      <c r="I257" s="39">
        <f t="shared" si="20"/>
        <v>0</v>
      </c>
      <c r="J257" s="39"/>
      <c r="K257" s="6">
        <f t="shared" si="23"/>
        <v>4.7781000000000004E-3</v>
      </c>
      <c r="M257" s="60"/>
      <c r="N257" s="3"/>
    </row>
    <row r="258" spans="1:14" x14ac:dyDescent="0.25">
      <c r="A258" s="40">
        <v>70217</v>
      </c>
      <c r="B258" t="s">
        <v>111</v>
      </c>
      <c r="C258" s="59"/>
      <c r="D258" s="3">
        <v>1047070.5999999999</v>
      </c>
      <c r="E258" s="38">
        <v>0.246</v>
      </c>
      <c r="F258" s="39">
        <f>ROUND(D258*E259,0)</f>
        <v>257579</v>
      </c>
      <c r="G258" s="38">
        <v>0.246</v>
      </c>
      <c r="H258" s="39">
        <f t="shared" si="22"/>
        <v>257579</v>
      </c>
      <c r="I258" s="39">
        <f t="shared" si="20"/>
        <v>0</v>
      </c>
      <c r="J258" s="39"/>
      <c r="K258" s="6">
        <f t="shared" si="23"/>
        <v>2.4367E-3</v>
      </c>
      <c r="N258" s="3"/>
    </row>
    <row r="259" spans="1:14" x14ac:dyDescent="0.25">
      <c r="A259" s="40">
        <v>70218</v>
      </c>
      <c r="B259" t="s">
        <v>259</v>
      </c>
      <c r="C259" s="59"/>
      <c r="D259" s="3">
        <v>75697.8</v>
      </c>
      <c r="E259" s="38">
        <v>0.246</v>
      </c>
      <c r="F259" s="39">
        <f>ROUND(D259*E260,0)</f>
        <v>18622</v>
      </c>
      <c r="G259" s="38">
        <v>0.246</v>
      </c>
      <c r="H259" s="39">
        <f t="shared" si="22"/>
        <v>18622</v>
      </c>
      <c r="I259" s="39">
        <f t="shared" si="20"/>
        <v>0</v>
      </c>
      <c r="J259" s="39"/>
      <c r="K259" s="6">
        <f t="shared" si="23"/>
        <v>1.762E-4</v>
      </c>
      <c r="N259" s="3"/>
    </row>
    <row r="260" spans="1:14" x14ac:dyDescent="0.25">
      <c r="A260" s="40">
        <v>70221</v>
      </c>
      <c r="B260" t="s">
        <v>113</v>
      </c>
      <c r="C260" s="59"/>
      <c r="D260" s="3">
        <v>3921765.1799999997</v>
      </c>
      <c r="E260" s="38">
        <v>0.246</v>
      </c>
      <c r="F260" s="39">
        <f t="shared" si="21"/>
        <v>964754</v>
      </c>
      <c r="G260" s="38">
        <v>0.246</v>
      </c>
      <c r="H260" s="39">
        <f t="shared" si="22"/>
        <v>964754</v>
      </c>
      <c r="I260" s="39">
        <f t="shared" si="20"/>
        <v>0</v>
      </c>
      <c r="J260" s="39"/>
      <c r="K260" s="6">
        <f t="shared" si="23"/>
        <v>9.1264999999999992E-3</v>
      </c>
      <c r="N260" s="5"/>
    </row>
    <row r="261" spans="1:14" x14ac:dyDescent="0.25">
      <c r="A261" s="40">
        <v>70236</v>
      </c>
      <c r="B261" s="14" t="s">
        <v>119</v>
      </c>
      <c r="C261" s="59"/>
      <c r="D261" s="3">
        <v>7403494.4299999997</v>
      </c>
      <c r="E261" s="38">
        <v>0.246</v>
      </c>
      <c r="F261" s="39">
        <f t="shared" si="21"/>
        <v>1821260</v>
      </c>
      <c r="G261" s="38">
        <v>0.246</v>
      </c>
      <c r="H261" s="39">
        <f t="shared" si="22"/>
        <v>1821260</v>
      </c>
      <c r="I261" s="39">
        <f t="shared" si="20"/>
        <v>0</v>
      </c>
      <c r="J261" s="39"/>
      <c r="K261" s="6">
        <f t="shared" si="23"/>
        <v>1.7229000000000001E-2</v>
      </c>
      <c r="N261" s="61"/>
    </row>
    <row r="262" spans="1:14" x14ac:dyDescent="0.25">
      <c r="A262" s="40">
        <v>70241</v>
      </c>
      <c r="B262" t="s">
        <v>122</v>
      </c>
      <c r="C262" s="59"/>
      <c r="D262" s="3">
        <v>338007.66999999993</v>
      </c>
      <c r="E262" s="38">
        <v>0.246</v>
      </c>
      <c r="F262" s="39">
        <f t="shared" si="21"/>
        <v>83150</v>
      </c>
      <c r="G262" s="38">
        <v>0.246</v>
      </c>
      <c r="H262" s="39">
        <f t="shared" si="22"/>
        <v>83150</v>
      </c>
      <c r="I262" s="39">
        <f t="shared" si="20"/>
        <v>0</v>
      </c>
      <c r="J262" s="39"/>
      <c r="K262" s="6">
        <f t="shared" si="23"/>
        <v>7.8660000000000004E-4</v>
      </c>
    </row>
    <row r="263" spans="1:14" x14ac:dyDescent="0.25">
      <c r="A263" s="40">
        <v>70242</v>
      </c>
      <c r="B263" t="s">
        <v>123</v>
      </c>
      <c r="C263" s="59"/>
      <c r="D263" s="3">
        <v>1656509.0399999996</v>
      </c>
      <c r="E263" s="38">
        <v>0.246</v>
      </c>
      <c r="F263" s="39">
        <f t="shared" si="21"/>
        <v>407501</v>
      </c>
      <c r="G263" s="38">
        <v>0.246</v>
      </c>
      <c r="H263" s="39">
        <f t="shared" si="22"/>
        <v>407501</v>
      </c>
      <c r="I263" s="39">
        <f t="shared" si="20"/>
        <v>0</v>
      </c>
      <c r="J263" s="39"/>
      <c r="K263" s="6">
        <f t="shared" si="23"/>
        <v>3.8549000000000001E-3</v>
      </c>
    </row>
    <row r="264" spans="1:14" x14ac:dyDescent="0.25">
      <c r="A264" s="40">
        <v>70246</v>
      </c>
      <c r="B264" t="s">
        <v>125</v>
      </c>
      <c r="C264" s="59"/>
      <c r="D264" s="3">
        <v>518936.44000000006</v>
      </c>
      <c r="E264" s="38">
        <v>0.246</v>
      </c>
      <c r="F264" s="39">
        <f t="shared" si="21"/>
        <v>127658</v>
      </c>
      <c r="G264" s="38">
        <v>0.246</v>
      </c>
      <c r="H264" s="39">
        <f t="shared" si="22"/>
        <v>127658</v>
      </c>
      <c r="I264" s="39">
        <f t="shared" si="20"/>
        <v>0</v>
      </c>
      <c r="J264" s="39"/>
      <c r="K264" s="6">
        <f t="shared" si="23"/>
        <v>1.2076000000000001E-3</v>
      </c>
    </row>
    <row r="265" spans="1:14" x14ac:dyDescent="0.25">
      <c r="A265" s="40">
        <v>70247</v>
      </c>
      <c r="B265" t="s">
        <v>126</v>
      </c>
      <c r="C265" s="59"/>
      <c r="D265" s="3">
        <v>3994451.7</v>
      </c>
      <c r="E265" s="38">
        <v>0.246</v>
      </c>
      <c r="F265" s="39">
        <f t="shared" si="21"/>
        <v>982635</v>
      </c>
      <c r="G265" s="38">
        <v>0.246</v>
      </c>
      <c r="H265" s="39">
        <f t="shared" si="22"/>
        <v>982635</v>
      </c>
      <c r="I265" s="39">
        <f t="shared" si="20"/>
        <v>0</v>
      </c>
      <c r="J265" s="39"/>
      <c r="K265" s="6">
        <f t="shared" si="23"/>
        <v>9.2957000000000005E-3</v>
      </c>
    </row>
    <row r="266" spans="1:14" x14ac:dyDescent="0.25">
      <c r="A266" s="40">
        <v>70276</v>
      </c>
      <c r="B266" t="s">
        <v>260</v>
      </c>
      <c r="C266" s="59"/>
      <c r="D266" s="3">
        <v>102554.96</v>
      </c>
      <c r="E266" s="38">
        <v>0.246</v>
      </c>
      <c r="F266" s="39">
        <f t="shared" si="21"/>
        <v>25229</v>
      </c>
      <c r="G266" s="38">
        <v>0.246</v>
      </c>
      <c r="H266" s="39">
        <f t="shared" si="22"/>
        <v>25229</v>
      </c>
      <c r="I266" s="39">
        <f t="shared" si="20"/>
        <v>0</v>
      </c>
      <c r="J266" s="39"/>
      <c r="K266" s="6">
        <f t="shared" si="23"/>
        <v>2.387E-4</v>
      </c>
    </row>
    <row r="267" spans="1:14" x14ac:dyDescent="0.25">
      <c r="A267" s="40">
        <v>70280</v>
      </c>
      <c r="B267" t="s">
        <v>137</v>
      </c>
      <c r="C267" s="59"/>
      <c r="D267" s="3">
        <v>3898544.12</v>
      </c>
      <c r="E267" s="38">
        <v>0.246</v>
      </c>
      <c r="F267" s="39">
        <f t="shared" si="21"/>
        <v>959042</v>
      </c>
      <c r="G267" s="38">
        <v>0.246</v>
      </c>
      <c r="H267" s="39">
        <f t="shared" si="22"/>
        <v>959042</v>
      </c>
      <c r="I267" s="39">
        <f t="shared" si="20"/>
        <v>0</v>
      </c>
      <c r="J267" s="39"/>
      <c r="K267" s="6">
        <f t="shared" si="23"/>
        <v>9.0725000000000007E-3</v>
      </c>
    </row>
    <row r="268" spans="1:14" x14ac:dyDescent="0.25">
      <c r="A268" s="40">
        <v>70282</v>
      </c>
      <c r="B268" s="48" t="s">
        <v>138</v>
      </c>
      <c r="C268" s="24"/>
      <c r="D268" s="3">
        <v>282986.03999999992</v>
      </c>
      <c r="E268" s="38">
        <v>0.246</v>
      </c>
      <c r="F268" s="39">
        <f t="shared" si="21"/>
        <v>69615</v>
      </c>
      <c r="G268" s="38">
        <v>0.246</v>
      </c>
      <c r="H268" s="39">
        <f t="shared" si="22"/>
        <v>69615</v>
      </c>
      <c r="I268" s="39">
        <f t="shared" si="20"/>
        <v>0</v>
      </c>
      <c r="J268" s="39"/>
      <c r="K268" s="6">
        <f t="shared" si="23"/>
        <v>6.5859999999999996E-4</v>
      </c>
    </row>
    <row r="269" spans="1:14" x14ac:dyDescent="0.25">
      <c r="A269" s="40">
        <v>70283</v>
      </c>
      <c r="B269" t="s">
        <v>139</v>
      </c>
      <c r="C269" s="24"/>
      <c r="D269" s="3">
        <v>505902.45000000007</v>
      </c>
      <c r="E269" s="38">
        <v>0.246</v>
      </c>
      <c r="F269" s="39">
        <f t="shared" si="21"/>
        <v>124452</v>
      </c>
      <c r="G269" s="38">
        <v>0.246</v>
      </c>
      <c r="H269" s="39">
        <f t="shared" si="22"/>
        <v>124452</v>
      </c>
      <c r="I269" s="39">
        <f t="shared" si="20"/>
        <v>0</v>
      </c>
      <c r="J269" s="39"/>
      <c r="K269" s="6">
        <f t="shared" si="23"/>
        <v>1.1773E-3</v>
      </c>
    </row>
    <row r="270" spans="1:14" x14ac:dyDescent="0.25">
      <c r="A270" s="40">
        <v>70285</v>
      </c>
      <c r="B270" s="14" t="s">
        <v>261</v>
      </c>
      <c r="C270" s="24"/>
      <c r="D270" s="3">
        <v>46422.960000000014</v>
      </c>
      <c r="E270" s="38">
        <v>0.246</v>
      </c>
      <c r="F270" s="39">
        <f t="shared" si="21"/>
        <v>11420</v>
      </c>
      <c r="G270" s="38">
        <v>0.246</v>
      </c>
      <c r="H270" s="39">
        <f t="shared" si="22"/>
        <v>11420</v>
      </c>
      <c r="I270" s="39">
        <f>+H270-F270</f>
        <v>0</v>
      </c>
      <c r="J270" s="39"/>
      <c r="K270" s="6">
        <f t="shared" si="23"/>
        <v>1.08E-4</v>
      </c>
    </row>
    <row r="271" spans="1:14" x14ac:dyDescent="0.25">
      <c r="A271" s="40">
        <v>70286</v>
      </c>
      <c r="B271" t="s">
        <v>142</v>
      </c>
      <c r="C271" s="24"/>
      <c r="D271" s="3">
        <v>454690.10999999987</v>
      </c>
      <c r="E271" s="38">
        <v>0.246</v>
      </c>
      <c r="F271" s="39">
        <f t="shared" si="21"/>
        <v>111854</v>
      </c>
      <c r="G271" s="38">
        <v>0.246</v>
      </c>
      <c r="H271" s="39">
        <f t="shared" si="22"/>
        <v>111854</v>
      </c>
      <c r="I271" s="39">
        <f t="shared" si="20"/>
        <v>0</v>
      </c>
      <c r="J271" s="39"/>
      <c r="K271" s="6">
        <f t="shared" si="23"/>
        <v>1.0581E-3</v>
      </c>
    </row>
    <row r="272" spans="1:14" x14ac:dyDescent="0.25">
      <c r="A272" s="40">
        <v>70288</v>
      </c>
      <c r="B272" s="14" t="s">
        <v>144</v>
      </c>
      <c r="C272" s="24"/>
      <c r="D272" s="3">
        <v>129429</v>
      </c>
      <c r="E272" s="38">
        <v>0.246</v>
      </c>
      <c r="F272" s="39">
        <f t="shared" si="21"/>
        <v>31840</v>
      </c>
      <c r="G272" s="38">
        <v>0.246</v>
      </c>
      <c r="H272" s="39">
        <f t="shared" si="22"/>
        <v>31840</v>
      </c>
      <c r="I272" s="39">
        <f>+H272-F272</f>
        <v>0</v>
      </c>
      <c r="J272" s="39"/>
      <c r="K272" s="6">
        <f t="shared" si="23"/>
        <v>3.012E-4</v>
      </c>
    </row>
    <row r="273" spans="1:11" x14ac:dyDescent="0.25">
      <c r="A273" s="40">
        <v>70291</v>
      </c>
      <c r="B273" t="s">
        <v>146</v>
      </c>
      <c r="C273" s="24"/>
      <c r="D273" s="3">
        <v>54130.02</v>
      </c>
      <c r="E273" s="38">
        <v>0.246</v>
      </c>
      <c r="F273" s="39">
        <f t="shared" si="21"/>
        <v>13316</v>
      </c>
      <c r="G273" s="38">
        <v>0.246</v>
      </c>
      <c r="H273" s="39">
        <f t="shared" si="22"/>
        <v>13316</v>
      </c>
      <c r="I273" s="39">
        <f t="shared" si="20"/>
        <v>0</v>
      </c>
      <c r="J273" s="39"/>
      <c r="K273" s="6">
        <f t="shared" si="23"/>
        <v>1.26E-4</v>
      </c>
    </row>
    <row r="274" spans="1:11" x14ac:dyDescent="0.25">
      <c r="A274" s="40">
        <v>70292</v>
      </c>
      <c r="B274" t="s">
        <v>147</v>
      </c>
      <c r="C274" s="24"/>
      <c r="D274" s="3">
        <v>296237.73</v>
      </c>
      <c r="E274" s="38">
        <v>0.246</v>
      </c>
      <c r="F274" s="39">
        <f t="shared" si="21"/>
        <v>72874</v>
      </c>
      <c r="G274" s="38">
        <v>0.246</v>
      </c>
      <c r="H274" s="39">
        <f t="shared" si="22"/>
        <v>72874</v>
      </c>
      <c r="I274" s="39">
        <f t="shared" si="20"/>
        <v>0</v>
      </c>
      <c r="J274" s="39"/>
      <c r="K274" s="6">
        <f t="shared" si="23"/>
        <v>6.8939999999999995E-4</v>
      </c>
    </row>
    <row r="275" spans="1:11" x14ac:dyDescent="0.25">
      <c r="A275" s="40">
        <v>70293</v>
      </c>
      <c r="B275" t="s">
        <v>262</v>
      </c>
      <c r="C275" s="59"/>
      <c r="D275" s="3">
        <v>222407</v>
      </c>
      <c r="E275" s="38">
        <v>0.246</v>
      </c>
      <c r="F275" s="39">
        <f t="shared" si="21"/>
        <v>54712</v>
      </c>
      <c r="G275" s="38">
        <v>0.246</v>
      </c>
      <c r="H275" s="39">
        <f t="shared" si="22"/>
        <v>54712</v>
      </c>
      <c r="I275" s="39">
        <f t="shared" si="20"/>
        <v>0</v>
      </c>
      <c r="J275" s="39"/>
      <c r="K275" s="6">
        <f t="shared" si="23"/>
        <v>5.176E-4</v>
      </c>
    </row>
    <row r="276" spans="1:11" x14ac:dyDescent="0.25">
      <c r="A276" s="40">
        <v>70294</v>
      </c>
      <c r="B276" t="s">
        <v>149</v>
      </c>
      <c r="C276" s="59"/>
      <c r="D276" s="3">
        <v>234352.08</v>
      </c>
      <c r="E276" s="38">
        <v>0.246</v>
      </c>
      <c r="F276" s="39">
        <f t="shared" si="21"/>
        <v>57651</v>
      </c>
      <c r="G276" s="38">
        <v>0.246</v>
      </c>
      <c r="H276" s="39">
        <f t="shared" si="22"/>
        <v>57651</v>
      </c>
      <c r="I276" s="39">
        <f t="shared" si="20"/>
        <v>0</v>
      </c>
      <c r="J276" s="39"/>
      <c r="K276" s="6">
        <f t="shared" si="23"/>
        <v>5.4540000000000003E-4</v>
      </c>
    </row>
    <row r="277" spans="1:11" x14ac:dyDescent="0.25">
      <c r="A277" s="40">
        <v>70296</v>
      </c>
      <c r="B277" s="48" t="s">
        <v>151</v>
      </c>
      <c r="C277" s="59"/>
      <c r="D277" s="3">
        <v>138068.59</v>
      </c>
      <c r="E277" s="38">
        <v>0.246</v>
      </c>
      <c r="F277" s="39">
        <f t="shared" si="21"/>
        <v>33965</v>
      </c>
      <c r="G277" s="38">
        <v>0.246</v>
      </c>
      <c r="H277" s="39">
        <f t="shared" si="22"/>
        <v>33965</v>
      </c>
      <c r="I277" s="39">
        <f t="shared" si="20"/>
        <v>0</v>
      </c>
      <c r="J277" s="39"/>
      <c r="K277" s="6">
        <f t="shared" si="23"/>
        <v>3.213E-4</v>
      </c>
    </row>
    <row r="278" spans="1:11" x14ac:dyDescent="0.25">
      <c r="A278" s="40">
        <v>70297</v>
      </c>
      <c r="B278" s="50" t="s">
        <v>152</v>
      </c>
      <c r="C278" s="59"/>
      <c r="D278" s="3">
        <v>214472.03999999998</v>
      </c>
      <c r="E278" s="38">
        <v>0.246</v>
      </c>
      <c r="F278" s="39">
        <f t="shared" si="21"/>
        <v>52760</v>
      </c>
      <c r="G278" s="38">
        <v>0.246</v>
      </c>
      <c r="H278" s="39">
        <f t="shared" si="22"/>
        <v>52760</v>
      </c>
      <c r="I278" s="39">
        <f t="shared" si="20"/>
        <v>0</v>
      </c>
      <c r="J278" s="39"/>
      <c r="K278" s="6">
        <f t="shared" si="23"/>
        <v>4.9910000000000004E-4</v>
      </c>
    </row>
    <row r="279" spans="1:11" x14ac:dyDescent="0.25">
      <c r="A279" s="40">
        <v>70298</v>
      </c>
      <c r="B279" s="14" t="s">
        <v>153</v>
      </c>
      <c r="C279" s="59"/>
      <c r="D279" s="3">
        <v>263397.84999999998</v>
      </c>
      <c r="E279" s="38">
        <v>0.246</v>
      </c>
      <c r="F279" s="39">
        <f t="shared" si="21"/>
        <v>64796</v>
      </c>
      <c r="G279" s="38">
        <v>0.246</v>
      </c>
      <c r="H279" s="39">
        <f t="shared" si="22"/>
        <v>64796</v>
      </c>
      <c r="I279" s="39">
        <f t="shared" si="20"/>
        <v>0</v>
      </c>
      <c r="J279" s="39"/>
      <c r="K279" s="6">
        <f t="shared" si="23"/>
        <v>6.1300000000000005E-4</v>
      </c>
    </row>
    <row r="280" spans="1:11" x14ac:dyDescent="0.25">
      <c r="A280" s="40">
        <v>70299</v>
      </c>
      <c r="B280" t="s">
        <v>154</v>
      </c>
      <c r="C280" s="59"/>
      <c r="D280" s="3">
        <v>185383.63</v>
      </c>
      <c r="E280" s="38">
        <v>0.246</v>
      </c>
      <c r="F280" s="39">
        <f t="shared" si="21"/>
        <v>45604</v>
      </c>
      <c r="G280" s="38">
        <v>0.246</v>
      </c>
      <c r="H280" s="39">
        <f t="shared" si="22"/>
        <v>45604</v>
      </c>
      <c r="I280" s="39">
        <f t="shared" si="20"/>
        <v>0</v>
      </c>
      <c r="J280" s="39"/>
      <c r="K280" s="6">
        <f t="shared" si="23"/>
        <v>4.3140000000000002E-4</v>
      </c>
    </row>
    <row r="281" spans="1:11" x14ac:dyDescent="0.25">
      <c r="A281" s="40">
        <v>70402</v>
      </c>
      <c r="B281" t="s">
        <v>161</v>
      </c>
      <c r="C281" s="59"/>
      <c r="D281" s="3">
        <v>4101621.9799999995</v>
      </c>
      <c r="E281" s="38">
        <v>0.246</v>
      </c>
      <c r="F281" s="39">
        <f t="shared" si="21"/>
        <v>1008999</v>
      </c>
      <c r="G281" s="38">
        <v>0.246</v>
      </c>
      <c r="H281" s="39">
        <f t="shared" si="22"/>
        <v>1008999</v>
      </c>
      <c r="I281" s="39">
        <f t="shared" si="20"/>
        <v>0</v>
      </c>
      <c r="J281" s="39"/>
      <c r="K281" s="6">
        <f t="shared" si="23"/>
        <v>9.5451000000000008E-3</v>
      </c>
    </row>
    <row r="282" spans="1:11" x14ac:dyDescent="0.25">
      <c r="A282" s="40">
        <v>70403</v>
      </c>
      <c r="B282" s="14" t="s">
        <v>162</v>
      </c>
      <c r="C282" s="59"/>
      <c r="D282" s="3">
        <v>12426519.589999998</v>
      </c>
      <c r="E282" s="38">
        <v>0.246</v>
      </c>
      <c r="F282" s="39">
        <f t="shared" si="21"/>
        <v>3056924</v>
      </c>
      <c r="G282" s="38">
        <v>0.246</v>
      </c>
      <c r="H282" s="39">
        <f t="shared" si="22"/>
        <v>3056924</v>
      </c>
      <c r="I282" s="39">
        <f t="shared" si="20"/>
        <v>0</v>
      </c>
      <c r="J282" s="39"/>
      <c r="K282" s="6">
        <f t="shared" si="23"/>
        <v>2.89184E-2</v>
      </c>
    </row>
    <row r="283" spans="1:11" x14ac:dyDescent="0.25">
      <c r="A283" s="40">
        <v>70701</v>
      </c>
      <c r="B283" s="14" t="s">
        <v>263</v>
      </c>
      <c r="C283" s="59"/>
      <c r="D283" s="3">
        <v>734205.17999999993</v>
      </c>
      <c r="E283" s="38">
        <v>0.246</v>
      </c>
      <c r="F283" s="39">
        <f t="shared" si="21"/>
        <v>180614</v>
      </c>
      <c r="G283" s="38">
        <v>0.246</v>
      </c>
      <c r="H283" s="39">
        <f t="shared" si="22"/>
        <v>180614</v>
      </c>
      <c r="I283" s="39">
        <f t="shared" si="20"/>
        <v>0</v>
      </c>
      <c r="J283" s="39"/>
      <c r="K283" s="6">
        <f t="shared" si="23"/>
        <v>1.7086E-3</v>
      </c>
    </row>
    <row r="284" spans="1:11" x14ac:dyDescent="0.25">
      <c r="A284" s="40">
        <v>70716</v>
      </c>
      <c r="B284" t="s">
        <v>188</v>
      </c>
      <c r="C284" s="59"/>
      <c r="D284" s="3">
        <v>11637672.810000001</v>
      </c>
      <c r="E284" s="38">
        <v>0.246</v>
      </c>
      <c r="F284" s="39">
        <f t="shared" si="21"/>
        <v>2862868</v>
      </c>
      <c r="G284" s="38">
        <v>0.246</v>
      </c>
      <c r="H284" s="39">
        <f t="shared" si="22"/>
        <v>2862868</v>
      </c>
      <c r="I284" s="39">
        <f t="shared" si="20"/>
        <v>0</v>
      </c>
      <c r="J284" s="39"/>
      <c r="K284" s="6">
        <f t="shared" si="23"/>
        <v>2.7082599999999998E-2</v>
      </c>
    </row>
    <row r="285" spans="1:11" x14ac:dyDescent="0.25">
      <c r="A285" s="40">
        <v>70718</v>
      </c>
      <c r="B285" s="48" t="s">
        <v>189</v>
      </c>
      <c r="C285" s="59"/>
      <c r="D285" s="3">
        <v>9799863.6600000001</v>
      </c>
      <c r="E285" s="38">
        <v>0.246</v>
      </c>
      <c r="F285" s="39">
        <f t="shared" si="21"/>
        <v>2410766</v>
      </c>
      <c r="G285" s="38">
        <v>0.246</v>
      </c>
      <c r="H285" s="39">
        <f t="shared" si="22"/>
        <v>2410766</v>
      </c>
      <c r="I285" s="39">
        <f t="shared" si="20"/>
        <v>0</v>
      </c>
      <c r="J285" s="39"/>
      <c r="K285" s="6">
        <f t="shared" si="23"/>
        <v>2.2805700000000002E-2</v>
      </c>
    </row>
    <row r="286" spans="1:11" x14ac:dyDescent="0.25">
      <c r="A286" s="40">
        <v>70735</v>
      </c>
      <c r="B286" s="49" t="s">
        <v>195</v>
      </c>
      <c r="C286" s="59"/>
      <c r="D286" s="3">
        <v>17810762.41</v>
      </c>
      <c r="E286" s="38">
        <v>0.246</v>
      </c>
      <c r="F286" s="39">
        <f t="shared" si="21"/>
        <v>4381448</v>
      </c>
      <c r="G286" s="38">
        <v>0.246</v>
      </c>
      <c r="H286" s="39">
        <f t="shared" si="22"/>
        <v>4381448</v>
      </c>
      <c r="I286" s="39">
        <f t="shared" si="20"/>
        <v>0</v>
      </c>
      <c r="J286" s="39"/>
      <c r="K286" s="6">
        <f t="shared" si="23"/>
        <v>4.14483E-2</v>
      </c>
    </row>
    <row r="287" spans="1:11" x14ac:dyDescent="0.25">
      <c r="A287" s="40">
        <v>70737</v>
      </c>
      <c r="B287" t="s">
        <v>196</v>
      </c>
      <c r="C287" s="59"/>
      <c r="D287" s="3">
        <v>7915626.0999999987</v>
      </c>
      <c r="E287" s="38">
        <v>0.246</v>
      </c>
      <c r="F287" s="39">
        <f t="shared" si="21"/>
        <v>1947244</v>
      </c>
      <c r="G287" s="38">
        <v>0.246</v>
      </c>
      <c r="H287" s="39">
        <f t="shared" si="22"/>
        <v>1947244</v>
      </c>
      <c r="I287" s="39">
        <f t="shared" si="20"/>
        <v>0</v>
      </c>
      <c r="J287" s="39"/>
      <c r="K287" s="6">
        <f t="shared" si="23"/>
        <v>1.8420800000000001E-2</v>
      </c>
    </row>
    <row r="288" spans="1:11" x14ac:dyDescent="0.25">
      <c r="A288" s="40">
        <v>70741</v>
      </c>
      <c r="B288" s="49" t="s">
        <v>264</v>
      </c>
      <c r="C288" s="59"/>
      <c r="D288" s="3">
        <v>17532019.050000001</v>
      </c>
      <c r="E288" s="38">
        <v>0.246</v>
      </c>
      <c r="F288" s="39">
        <f t="shared" si="21"/>
        <v>4312877</v>
      </c>
      <c r="G288" s="38">
        <v>0.246</v>
      </c>
      <c r="H288" s="39">
        <f t="shared" si="22"/>
        <v>4312877</v>
      </c>
      <c r="I288" s="39">
        <f t="shared" si="20"/>
        <v>0</v>
      </c>
      <c r="J288" s="39"/>
      <c r="K288" s="6">
        <f t="shared" si="23"/>
        <v>4.0799599999999998E-2</v>
      </c>
    </row>
    <row r="289" spans="1:11" x14ac:dyDescent="0.25">
      <c r="A289" s="40">
        <v>70743</v>
      </c>
      <c r="B289" s="48" t="s">
        <v>200</v>
      </c>
      <c r="C289" s="59"/>
      <c r="D289" s="3">
        <v>9858971.9499999993</v>
      </c>
      <c r="E289" s="38">
        <v>0.246</v>
      </c>
      <c r="F289" s="39">
        <f t="shared" si="21"/>
        <v>2425307</v>
      </c>
      <c r="G289" s="38">
        <v>0.246</v>
      </c>
      <c r="H289" s="39">
        <f t="shared" si="22"/>
        <v>2425307</v>
      </c>
      <c r="I289" s="39">
        <f t="shared" si="20"/>
        <v>0</v>
      </c>
      <c r="J289" s="39"/>
      <c r="K289" s="6">
        <f t="shared" si="23"/>
        <v>2.29433E-2</v>
      </c>
    </row>
    <row r="290" spans="1:11" x14ac:dyDescent="0.25">
      <c r="A290" s="40">
        <v>70745</v>
      </c>
      <c r="B290" s="48" t="s">
        <v>201</v>
      </c>
      <c r="C290" s="59"/>
      <c r="D290" s="3">
        <v>10149256.859999999</v>
      </c>
      <c r="E290" s="38">
        <v>0.246</v>
      </c>
      <c r="F290" s="39">
        <f t="shared" si="21"/>
        <v>2496717</v>
      </c>
      <c r="G290" s="38">
        <v>0.246</v>
      </c>
      <c r="H290" s="39">
        <f t="shared" si="22"/>
        <v>2496717</v>
      </c>
      <c r="I290" s="39">
        <f t="shared" si="20"/>
        <v>0</v>
      </c>
      <c r="J290" s="39"/>
      <c r="K290" s="6">
        <f t="shared" si="23"/>
        <v>2.3618799999999999E-2</v>
      </c>
    </row>
    <row r="291" spans="1:11" x14ac:dyDescent="0.25">
      <c r="A291" s="40">
        <v>70747</v>
      </c>
      <c r="B291" t="s">
        <v>202</v>
      </c>
      <c r="C291" s="59"/>
      <c r="D291" s="3">
        <v>8370399.1499999994</v>
      </c>
      <c r="E291" s="38">
        <v>0.246</v>
      </c>
      <c r="F291" s="39">
        <f t="shared" si="21"/>
        <v>2059118</v>
      </c>
      <c r="G291" s="38">
        <v>0.246</v>
      </c>
      <c r="H291" s="39">
        <f t="shared" si="22"/>
        <v>2059118</v>
      </c>
      <c r="I291" s="39">
        <f t="shared" si="20"/>
        <v>0</v>
      </c>
      <c r="J291" s="39"/>
      <c r="K291" s="6">
        <f t="shared" si="23"/>
        <v>1.9479199999999999E-2</v>
      </c>
    </row>
    <row r="292" spans="1:11" x14ac:dyDescent="0.25">
      <c r="A292" s="40">
        <v>70749</v>
      </c>
      <c r="B292" t="s">
        <v>204</v>
      </c>
      <c r="C292" s="59"/>
      <c r="D292" s="3">
        <v>11142735.069999998</v>
      </c>
      <c r="E292" s="38">
        <v>0.246</v>
      </c>
      <c r="F292" s="39">
        <f t="shared" si="21"/>
        <v>2741113</v>
      </c>
      <c r="G292" s="38">
        <v>0.246</v>
      </c>
      <c r="H292" s="39">
        <f t="shared" si="22"/>
        <v>2741113</v>
      </c>
      <c r="I292" s="39">
        <f t="shared" si="20"/>
        <v>0</v>
      </c>
      <c r="J292" s="39"/>
      <c r="K292" s="6">
        <f t="shared" si="23"/>
        <v>2.59308E-2</v>
      </c>
    </row>
    <row r="293" spans="1:11" x14ac:dyDescent="0.25">
      <c r="A293" s="40">
        <v>70752</v>
      </c>
      <c r="B293" s="50" t="s">
        <v>265</v>
      </c>
      <c r="C293" s="59"/>
      <c r="D293" s="3">
        <v>18567855.740000002</v>
      </c>
      <c r="E293" s="38">
        <v>0.246</v>
      </c>
      <c r="F293" s="39">
        <f t="shared" si="21"/>
        <v>4567693</v>
      </c>
      <c r="G293" s="38">
        <v>0.246</v>
      </c>
      <c r="H293" s="39">
        <f t="shared" si="22"/>
        <v>4567693</v>
      </c>
      <c r="I293" s="39">
        <f t="shared" si="20"/>
        <v>0</v>
      </c>
      <c r="J293" s="39"/>
      <c r="K293" s="6">
        <f t="shared" si="23"/>
        <v>4.3210199999999997E-2</v>
      </c>
    </row>
    <row r="294" spans="1:11" x14ac:dyDescent="0.25">
      <c r="A294" s="40">
        <v>70753</v>
      </c>
      <c r="B294" t="s">
        <v>207</v>
      </c>
      <c r="C294" s="59"/>
      <c r="D294" s="3">
        <v>12755665.460000003</v>
      </c>
      <c r="E294" s="38">
        <v>0.246</v>
      </c>
      <c r="F294" s="39">
        <f t="shared" si="21"/>
        <v>3137894</v>
      </c>
      <c r="G294" s="38">
        <v>0.246</v>
      </c>
      <c r="H294" s="39">
        <f t="shared" si="22"/>
        <v>3137894</v>
      </c>
      <c r="I294" s="39">
        <f t="shared" si="20"/>
        <v>0</v>
      </c>
      <c r="J294" s="39"/>
      <c r="K294" s="6">
        <f t="shared" si="23"/>
        <v>2.96843E-2</v>
      </c>
    </row>
    <row r="295" spans="1:11" x14ac:dyDescent="0.25">
      <c r="A295" s="40">
        <v>70756</v>
      </c>
      <c r="B295" t="s">
        <v>208</v>
      </c>
      <c r="C295" s="59"/>
      <c r="D295" s="3">
        <v>3958125.04</v>
      </c>
      <c r="E295" s="38">
        <v>0.246</v>
      </c>
      <c r="F295" s="39">
        <f t="shared" si="21"/>
        <v>973699</v>
      </c>
      <c r="G295" s="38">
        <v>0.246</v>
      </c>
      <c r="H295" s="39">
        <f t="shared" si="22"/>
        <v>973699</v>
      </c>
      <c r="I295" s="39">
        <f t="shared" si="20"/>
        <v>0</v>
      </c>
      <c r="J295" s="39"/>
      <c r="K295" s="6">
        <f t="shared" si="23"/>
        <v>9.2110999999999998E-3</v>
      </c>
    </row>
    <row r="296" spans="1:11" x14ac:dyDescent="0.25">
      <c r="A296" s="40">
        <v>70757</v>
      </c>
      <c r="B296" s="48" t="s">
        <v>209</v>
      </c>
      <c r="C296" s="59"/>
      <c r="D296" s="3">
        <v>5971426.6600000011</v>
      </c>
      <c r="E296" s="38">
        <v>0.246</v>
      </c>
      <c r="F296" s="39">
        <f t="shared" si="21"/>
        <v>1468971</v>
      </c>
      <c r="G296" s="38">
        <v>0.246</v>
      </c>
      <c r="H296" s="39">
        <f t="shared" si="22"/>
        <v>1468971</v>
      </c>
      <c r="I296" s="39">
        <f t="shared" si="20"/>
        <v>0</v>
      </c>
      <c r="J296" s="39"/>
      <c r="K296" s="6">
        <f t="shared" si="23"/>
        <v>1.38964E-2</v>
      </c>
    </row>
    <row r="297" spans="1:11" x14ac:dyDescent="0.25">
      <c r="A297" s="40">
        <v>70761</v>
      </c>
      <c r="B297" s="49" t="s">
        <v>210</v>
      </c>
      <c r="C297" s="59"/>
      <c r="D297" s="3">
        <v>5030252.01</v>
      </c>
      <c r="E297" s="38">
        <v>0.246</v>
      </c>
      <c r="F297" s="39">
        <f t="shared" si="21"/>
        <v>1237442</v>
      </c>
      <c r="G297" s="38">
        <v>0.246</v>
      </c>
      <c r="H297" s="39">
        <f t="shared" si="22"/>
        <v>1237442</v>
      </c>
      <c r="I297" s="39">
        <f t="shared" si="20"/>
        <v>0</v>
      </c>
      <c r="J297" s="39"/>
      <c r="K297" s="6">
        <f t="shared" si="23"/>
        <v>1.1706100000000001E-2</v>
      </c>
    </row>
    <row r="298" spans="1:11" x14ac:dyDescent="0.25">
      <c r="A298" s="40">
        <v>70767</v>
      </c>
      <c r="B298" s="14" t="s">
        <v>266</v>
      </c>
      <c r="C298" s="59"/>
      <c r="D298" s="3">
        <v>65629280.460000008</v>
      </c>
      <c r="E298" s="38">
        <v>0.246</v>
      </c>
      <c r="F298" s="39">
        <f>ROUND(D298*E298,0)-3</f>
        <v>16144800</v>
      </c>
      <c r="G298" s="38">
        <v>0.246</v>
      </c>
      <c r="H298" s="39">
        <f>ROUND(D298*G298,0)-3</f>
        <v>16144800</v>
      </c>
      <c r="I298" s="39">
        <f t="shared" si="20"/>
        <v>0</v>
      </c>
      <c r="J298" s="39"/>
      <c r="K298" s="6">
        <f>ROUND(F298/$F$314,7)-0.0000001</f>
        <v>0.1527289</v>
      </c>
    </row>
    <row r="299" spans="1:11" x14ac:dyDescent="0.25">
      <c r="A299" s="40">
        <v>70768</v>
      </c>
      <c r="B299" s="48" t="s">
        <v>214</v>
      </c>
      <c r="C299" s="59"/>
      <c r="D299" s="3">
        <v>11220948.860000001</v>
      </c>
      <c r="E299" s="38">
        <v>0.246</v>
      </c>
      <c r="F299" s="39">
        <f t="shared" si="21"/>
        <v>2760353</v>
      </c>
      <c r="G299" s="38">
        <v>0.246</v>
      </c>
      <c r="H299" s="39">
        <f t="shared" si="22"/>
        <v>2760353</v>
      </c>
      <c r="I299" s="39">
        <f t="shared" si="20"/>
        <v>0</v>
      </c>
      <c r="J299" s="39"/>
      <c r="K299" s="6">
        <f t="shared" ref="K299:K313" si="24">ROUND(F299/$F$314,7)</f>
        <v>2.6112799999999999E-2</v>
      </c>
    </row>
    <row r="300" spans="1:11" x14ac:dyDescent="0.25">
      <c r="A300" s="40">
        <v>70769</v>
      </c>
      <c r="B300" t="s">
        <v>215</v>
      </c>
      <c r="C300" s="59"/>
      <c r="D300" s="3">
        <v>12495643.439999999</v>
      </c>
      <c r="E300" s="38">
        <v>0.246</v>
      </c>
      <c r="F300" s="39">
        <f t="shared" si="21"/>
        <v>3073928</v>
      </c>
      <c r="G300" s="38">
        <v>0.246</v>
      </c>
      <c r="H300" s="39">
        <f t="shared" si="22"/>
        <v>3073928</v>
      </c>
      <c r="I300" s="39">
        <f t="shared" si="20"/>
        <v>0</v>
      </c>
      <c r="J300" s="39"/>
      <c r="K300" s="6">
        <f t="shared" si="24"/>
        <v>2.9079199999999999E-2</v>
      </c>
    </row>
    <row r="301" spans="1:11" x14ac:dyDescent="0.25">
      <c r="A301" s="40">
        <v>70770</v>
      </c>
      <c r="B301" t="s">
        <v>216</v>
      </c>
      <c r="C301" s="59"/>
      <c r="D301" s="3">
        <v>11998641.940000001</v>
      </c>
      <c r="E301" s="38">
        <v>0.246</v>
      </c>
      <c r="F301" s="39">
        <f t="shared" si="21"/>
        <v>2951666</v>
      </c>
      <c r="G301" s="38">
        <v>0.246</v>
      </c>
      <c r="H301" s="39">
        <f t="shared" si="22"/>
        <v>2951666</v>
      </c>
      <c r="I301" s="39">
        <f t="shared" si="20"/>
        <v>0</v>
      </c>
      <c r="J301" s="39"/>
      <c r="K301" s="6">
        <f t="shared" si="24"/>
        <v>2.7922599999999999E-2</v>
      </c>
    </row>
    <row r="302" spans="1:11" x14ac:dyDescent="0.25">
      <c r="A302" s="40">
        <v>70771</v>
      </c>
      <c r="B302" t="s">
        <v>217</v>
      </c>
      <c r="C302" s="59"/>
      <c r="D302" s="3">
        <v>6657299.5599999996</v>
      </c>
      <c r="E302" s="38">
        <v>0.246</v>
      </c>
      <c r="F302" s="39">
        <f t="shared" si="21"/>
        <v>1637696</v>
      </c>
      <c r="G302" s="38">
        <v>0.246</v>
      </c>
      <c r="H302" s="39">
        <f t="shared" si="22"/>
        <v>1637696</v>
      </c>
      <c r="I302" s="39">
        <f t="shared" si="20"/>
        <v>0</v>
      </c>
      <c r="J302" s="39"/>
      <c r="K302" s="6">
        <f t="shared" si="24"/>
        <v>1.5492499999999999E-2</v>
      </c>
    </row>
    <row r="303" spans="1:11" x14ac:dyDescent="0.25">
      <c r="A303" s="40">
        <v>70772</v>
      </c>
      <c r="B303" t="s">
        <v>218</v>
      </c>
      <c r="C303" s="59"/>
      <c r="D303" s="3">
        <v>10529294.880000001</v>
      </c>
      <c r="E303" s="38">
        <v>0.246</v>
      </c>
      <c r="F303" s="39">
        <f t="shared" si="21"/>
        <v>2590207</v>
      </c>
      <c r="G303" s="38">
        <v>0.246</v>
      </c>
      <c r="H303" s="39">
        <f t="shared" si="22"/>
        <v>2590207</v>
      </c>
      <c r="I303" s="39">
        <f t="shared" si="20"/>
        <v>0</v>
      </c>
      <c r="J303" s="39"/>
      <c r="K303" s="6">
        <f t="shared" si="24"/>
        <v>2.4503199999999999E-2</v>
      </c>
    </row>
    <row r="304" spans="1:11" x14ac:dyDescent="0.25">
      <c r="A304" s="40">
        <v>70773</v>
      </c>
      <c r="B304" t="s">
        <v>219</v>
      </c>
      <c r="C304" s="59"/>
      <c r="D304" s="3">
        <v>8649063.6600000001</v>
      </c>
      <c r="E304" s="38">
        <v>0.246</v>
      </c>
      <c r="F304" s="39">
        <f t="shared" si="21"/>
        <v>2127670</v>
      </c>
      <c r="G304" s="38">
        <v>0.246</v>
      </c>
      <c r="H304" s="39">
        <f t="shared" si="22"/>
        <v>2127670</v>
      </c>
      <c r="I304" s="39">
        <f t="shared" si="20"/>
        <v>0</v>
      </c>
      <c r="J304" s="39"/>
      <c r="K304" s="6">
        <f t="shared" si="24"/>
        <v>2.0127699999999998E-2</v>
      </c>
    </row>
    <row r="305" spans="1:11" x14ac:dyDescent="0.25">
      <c r="A305" s="40">
        <v>70774</v>
      </c>
      <c r="B305" t="s">
        <v>220</v>
      </c>
      <c r="C305" s="59"/>
      <c r="D305" s="3">
        <v>7338025.9600000009</v>
      </c>
      <c r="E305" s="38">
        <v>0.246</v>
      </c>
      <c r="F305" s="39">
        <f t="shared" si="21"/>
        <v>1805154</v>
      </c>
      <c r="G305" s="38">
        <v>0.246</v>
      </c>
      <c r="H305" s="39">
        <f t="shared" si="22"/>
        <v>1805154</v>
      </c>
      <c r="I305" s="39">
        <f t="shared" si="20"/>
        <v>0</v>
      </c>
      <c r="J305" s="39"/>
      <c r="K305" s="6">
        <f t="shared" si="24"/>
        <v>1.70767E-2</v>
      </c>
    </row>
    <row r="306" spans="1:11" x14ac:dyDescent="0.25">
      <c r="A306" s="40">
        <v>70775</v>
      </c>
      <c r="B306" t="s">
        <v>221</v>
      </c>
      <c r="C306" s="59"/>
      <c r="D306" s="3">
        <v>10707901.73</v>
      </c>
      <c r="E306" s="38">
        <v>0.246</v>
      </c>
      <c r="F306" s="39">
        <f t="shared" si="21"/>
        <v>2634144</v>
      </c>
      <c r="G306" s="38">
        <v>0.246</v>
      </c>
      <c r="H306" s="39">
        <f t="shared" si="22"/>
        <v>2634144</v>
      </c>
      <c r="I306" s="39">
        <f t="shared" si="20"/>
        <v>0</v>
      </c>
      <c r="J306" s="39"/>
      <c r="K306" s="6">
        <f t="shared" si="24"/>
        <v>2.4918900000000001E-2</v>
      </c>
    </row>
    <row r="307" spans="1:11" x14ac:dyDescent="0.25">
      <c r="A307" s="40">
        <v>70776</v>
      </c>
      <c r="B307" t="s">
        <v>222</v>
      </c>
      <c r="C307" s="59"/>
      <c r="D307" s="3">
        <v>10476959.969999999</v>
      </c>
      <c r="E307" s="38">
        <v>0.246</v>
      </c>
      <c r="F307" s="39">
        <f t="shared" si="21"/>
        <v>2577332</v>
      </c>
      <c r="G307" s="38">
        <v>0.246</v>
      </c>
      <c r="H307" s="39">
        <f t="shared" si="22"/>
        <v>2577332</v>
      </c>
      <c r="I307" s="39">
        <f t="shared" si="20"/>
        <v>0</v>
      </c>
      <c r="J307" s="39"/>
      <c r="K307" s="6">
        <f t="shared" si="24"/>
        <v>2.4381400000000001E-2</v>
      </c>
    </row>
    <row r="308" spans="1:11" x14ac:dyDescent="0.25">
      <c r="A308" s="40">
        <v>70777</v>
      </c>
      <c r="B308" t="s">
        <v>223</v>
      </c>
      <c r="C308" s="59"/>
      <c r="D308" s="3">
        <v>10112011.460000001</v>
      </c>
      <c r="E308" s="38">
        <v>0.246</v>
      </c>
      <c r="F308" s="39">
        <f t="shared" si="21"/>
        <v>2487555</v>
      </c>
      <c r="G308" s="38">
        <v>0.246</v>
      </c>
      <c r="H308" s="39">
        <f t="shared" si="22"/>
        <v>2487555</v>
      </c>
      <c r="I308" s="39">
        <f t="shared" si="20"/>
        <v>0</v>
      </c>
      <c r="J308" s="39"/>
      <c r="K308" s="6">
        <f t="shared" si="24"/>
        <v>2.35322E-2</v>
      </c>
    </row>
    <row r="309" spans="1:11" x14ac:dyDescent="0.25">
      <c r="A309" s="40">
        <v>70779</v>
      </c>
      <c r="B309" s="14" t="s">
        <v>267</v>
      </c>
      <c r="C309" s="59"/>
      <c r="D309" s="3">
        <v>9527288.1500000004</v>
      </c>
      <c r="E309" s="38">
        <v>0.246</v>
      </c>
      <c r="F309" s="39">
        <f t="shared" si="21"/>
        <v>2343713</v>
      </c>
      <c r="G309" s="38">
        <v>0.246</v>
      </c>
      <c r="H309" s="39">
        <f t="shared" si="22"/>
        <v>2343713</v>
      </c>
      <c r="I309" s="39">
        <f>+H309-F309</f>
        <v>0</v>
      </c>
      <c r="J309" s="39"/>
      <c r="K309" s="6">
        <f t="shared" si="24"/>
        <v>2.2171400000000001E-2</v>
      </c>
    </row>
    <row r="310" spans="1:11" x14ac:dyDescent="0.25">
      <c r="A310" s="40">
        <v>70784</v>
      </c>
      <c r="B310" s="14" t="s">
        <v>268</v>
      </c>
      <c r="C310" s="59"/>
      <c r="D310" s="3">
        <v>8224411.3300000001</v>
      </c>
      <c r="E310" s="38">
        <v>0.246</v>
      </c>
      <c r="F310" s="39">
        <f t="shared" si="21"/>
        <v>2023205</v>
      </c>
      <c r="G310" s="38">
        <v>0.246</v>
      </c>
      <c r="H310" s="39">
        <f t="shared" si="22"/>
        <v>2023205</v>
      </c>
      <c r="I310" s="39">
        <f>+H310-F310</f>
        <v>0</v>
      </c>
      <c r="J310" s="39"/>
      <c r="K310" s="6">
        <f>ROUND(F310/$F$314,7)</f>
        <v>1.9139400000000001E-2</v>
      </c>
    </row>
    <row r="311" spans="1:11" x14ac:dyDescent="0.25">
      <c r="A311" s="40">
        <v>70785</v>
      </c>
      <c r="B311" s="14" t="s">
        <v>227</v>
      </c>
      <c r="C311" s="59"/>
      <c r="D311" s="3">
        <v>10278700.41</v>
      </c>
      <c r="E311" s="38">
        <v>0.246</v>
      </c>
      <c r="F311" s="39">
        <f t="shared" si="21"/>
        <v>2528560</v>
      </c>
      <c r="G311" s="38">
        <v>0.246</v>
      </c>
      <c r="H311" s="39">
        <f t="shared" si="22"/>
        <v>2528560</v>
      </c>
      <c r="I311" s="39">
        <f t="shared" ref="I311:I312" si="25">+H311-F311</f>
        <v>0</v>
      </c>
      <c r="J311" s="39"/>
      <c r="K311" s="6">
        <f t="shared" si="24"/>
        <v>2.39201E-2</v>
      </c>
    </row>
    <row r="312" spans="1:11" x14ac:dyDescent="0.25">
      <c r="A312" s="40">
        <v>70961</v>
      </c>
      <c r="B312" t="s">
        <v>250</v>
      </c>
      <c r="C312" s="59"/>
      <c r="D312" s="3">
        <v>5621984.8500000006</v>
      </c>
      <c r="E312" s="38">
        <v>0.246</v>
      </c>
      <c r="F312" s="39">
        <f t="shared" si="21"/>
        <v>1383008</v>
      </c>
      <c r="G312" s="38">
        <v>0.246</v>
      </c>
      <c r="H312" s="39">
        <f t="shared" si="22"/>
        <v>1383008</v>
      </c>
      <c r="I312" s="39">
        <f t="shared" si="25"/>
        <v>0</v>
      </c>
      <c r="J312" s="39"/>
      <c r="K312" s="6">
        <f t="shared" si="24"/>
        <v>1.30832E-2</v>
      </c>
    </row>
    <row r="313" spans="1:11" x14ac:dyDescent="0.25">
      <c r="A313" s="40">
        <v>70999</v>
      </c>
      <c r="B313" t="s">
        <v>252</v>
      </c>
      <c r="C313" s="59"/>
      <c r="D313" s="3">
        <v>10126793.190000001</v>
      </c>
      <c r="E313" s="38">
        <v>0.246</v>
      </c>
      <c r="F313" s="39">
        <f t="shared" si="21"/>
        <v>2491191</v>
      </c>
      <c r="G313" s="38">
        <v>0.246</v>
      </c>
      <c r="H313" s="39">
        <f t="shared" si="22"/>
        <v>2491191</v>
      </c>
      <c r="I313" s="39">
        <f>+H313-F313</f>
        <v>0</v>
      </c>
      <c r="J313" s="39"/>
      <c r="K313" s="6">
        <f t="shared" si="24"/>
        <v>2.3566500000000001E-2</v>
      </c>
    </row>
    <row r="314" spans="1:11" ht="13.8" thickBot="1" x14ac:dyDescent="0.3">
      <c r="B314" t="s">
        <v>269</v>
      </c>
      <c r="C314" s="51"/>
      <c r="D314" s="28">
        <f>SUM(D245:D313)</f>
        <v>429710485.53999996</v>
      </c>
      <c r="E314" s="40"/>
      <c r="F314" s="29">
        <f>SUM(F245:F313)</f>
        <v>105708779</v>
      </c>
      <c r="H314" s="41">
        <f>SUM(H245:H313)</f>
        <v>105708779</v>
      </c>
      <c r="I314" s="41">
        <f>SUM(I246:I313)</f>
        <v>0</v>
      </c>
      <c r="J314" s="41"/>
      <c r="K314" s="56">
        <f>SUM(K245:K313)</f>
        <v>1</v>
      </c>
    </row>
    <row r="315" spans="1:11" ht="13.8" thickTop="1" x14ac:dyDescent="0.25">
      <c r="B315" t="s">
        <v>4</v>
      </c>
      <c r="E315" s="40"/>
      <c r="F315" s="57"/>
      <c r="H315" s="58" t="s">
        <v>4</v>
      </c>
      <c r="I315" s="37"/>
      <c r="J315" s="37"/>
    </row>
    <row r="316" spans="1:11" ht="13.8" thickBot="1" x14ac:dyDescent="0.3">
      <c r="A316" s="14" t="s">
        <v>270</v>
      </c>
      <c r="C316" s="59"/>
      <c r="D316" s="28">
        <f>+D18+D21+D243+D314</f>
        <v>7051155294.0600004</v>
      </c>
      <c r="E316" s="40"/>
      <c r="F316" s="29">
        <f>+F18+F21+F243+F314</f>
        <v>986302437</v>
      </c>
      <c r="H316" s="62">
        <f>+H18+H21+H243+H314</f>
        <v>986302437</v>
      </c>
      <c r="I316" s="62">
        <f>+I18+I21+I243+I314</f>
        <v>0</v>
      </c>
      <c r="J316" s="31"/>
    </row>
    <row r="317" spans="1:11" ht="13.8" thickTop="1" x14ac:dyDescent="0.25">
      <c r="E317" s="40"/>
      <c r="F317" s="57"/>
      <c r="H317" s="37"/>
      <c r="I317" s="37"/>
      <c r="J317" s="37"/>
    </row>
    <row r="323" spans="1:4" x14ac:dyDescent="0.25">
      <c r="A323" s="40"/>
      <c r="D323" s="34"/>
    </row>
    <row r="324" spans="1:4" x14ac:dyDescent="0.25">
      <c r="A324" s="40"/>
      <c r="D324" s="34"/>
    </row>
    <row r="325" spans="1:4" x14ac:dyDescent="0.25">
      <c r="D325" s="34"/>
    </row>
    <row r="326" spans="1:4" x14ac:dyDescent="0.25">
      <c r="D326" s="34"/>
    </row>
    <row r="337" spans="2:2" x14ac:dyDescent="0.25">
      <c r="B337" s="63"/>
    </row>
    <row r="338" spans="2:2" x14ac:dyDescent="0.25">
      <c r="B338" s="63"/>
    </row>
    <row r="339" spans="2:2" x14ac:dyDescent="0.25">
      <c r="B339" s="63"/>
    </row>
    <row r="340" spans="2:2" x14ac:dyDescent="0.25">
      <c r="B340" s="63"/>
    </row>
    <row r="341" spans="2:2" x14ac:dyDescent="0.25">
      <c r="B341" s="63"/>
    </row>
    <row r="342" spans="2:2" x14ac:dyDescent="0.25">
      <c r="B342" s="63"/>
    </row>
    <row r="343" spans="2:2" x14ac:dyDescent="0.25">
      <c r="B343" s="63"/>
    </row>
    <row r="344" spans="2:2" x14ac:dyDescent="0.25">
      <c r="B344" s="63"/>
    </row>
    <row r="345" spans="2:2" x14ac:dyDescent="0.25">
      <c r="B345" s="63"/>
    </row>
    <row r="346" spans="2:2" x14ac:dyDescent="0.25">
      <c r="B346" s="63"/>
    </row>
    <row r="347" spans="2:2" x14ac:dyDescent="0.25">
      <c r="B347" s="63"/>
    </row>
    <row r="348" spans="2:2" x14ac:dyDescent="0.25">
      <c r="B348" s="63"/>
    </row>
    <row r="349" spans="2:2" x14ac:dyDescent="0.25">
      <c r="B349" s="63"/>
    </row>
    <row r="350" spans="2:2" x14ac:dyDescent="0.25">
      <c r="B350" s="63"/>
    </row>
    <row r="351" spans="2:2" x14ac:dyDescent="0.25">
      <c r="B351" s="63"/>
    </row>
    <row r="352" spans="2:2" x14ac:dyDescent="0.25">
      <c r="B352" s="63"/>
    </row>
    <row r="353" spans="2:2" x14ac:dyDescent="0.25">
      <c r="B353" s="63"/>
    </row>
    <row r="354" spans="2:2" x14ac:dyDescent="0.25">
      <c r="B354" s="63"/>
    </row>
    <row r="355" spans="2:2" x14ac:dyDescent="0.25">
      <c r="B355" s="63"/>
    </row>
    <row r="356" spans="2:2" x14ac:dyDescent="0.25">
      <c r="B356" s="63"/>
    </row>
    <row r="357" spans="2:2" x14ac:dyDescent="0.25">
      <c r="B357" s="63"/>
    </row>
    <row r="358" spans="2:2" x14ac:dyDescent="0.25">
      <c r="B358" s="63"/>
    </row>
    <row r="359" spans="2:2" x14ac:dyDescent="0.25">
      <c r="B359" s="63"/>
    </row>
    <row r="360" spans="2:2" x14ac:dyDescent="0.25">
      <c r="B360" s="63"/>
    </row>
    <row r="361" spans="2:2" x14ac:dyDescent="0.25">
      <c r="B361" s="63"/>
    </row>
    <row r="362" spans="2:2" x14ac:dyDescent="0.25">
      <c r="B362" s="63"/>
    </row>
    <row r="363" spans="2:2" x14ac:dyDescent="0.25">
      <c r="B363" s="63"/>
    </row>
    <row r="364" spans="2:2" x14ac:dyDescent="0.25">
      <c r="B364" s="63"/>
    </row>
    <row r="365" spans="2:2" x14ac:dyDescent="0.25">
      <c r="B365" s="63"/>
    </row>
    <row r="366" spans="2:2" x14ac:dyDescent="0.25">
      <c r="B366" s="63"/>
    </row>
    <row r="367" spans="2:2" x14ac:dyDescent="0.25">
      <c r="B367" s="63"/>
    </row>
    <row r="368" spans="2:2" x14ac:dyDescent="0.25">
      <c r="B368" s="63"/>
    </row>
    <row r="369" spans="2:2" x14ac:dyDescent="0.25">
      <c r="B369" s="63"/>
    </row>
    <row r="370" spans="2:2" x14ac:dyDescent="0.25">
      <c r="B370" s="63"/>
    </row>
    <row r="371" spans="2:2" x14ac:dyDescent="0.25">
      <c r="B371" s="63"/>
    </row>
    <row r="372" spans="2:2" x14ac:dyDescent="0.25">
      <c r="B372" s="63"/>
    </row>
    <row r="373" spans="2:2" x14ac:dyDescent="0.25">
      <c r="B373" s="63"/>
    </row>
    <row r="374" spans="2:2" x14ac:dyDescent="0.25">
      <c r="B374" s="63"/>
    </row>
    <row r="375" spans="2:2" x14ac:dyDescent="0.25">
      <c r="B375" s="63"/>
    </row>
    <row r="376" spans="2:2" x14ac:dyDescent="0.25">
      <c r="B376" s="63"/>
    </row>
    <row r="377" spans="2:2" x14ac:dyDescent="0.25">
      <c r="B377" s="63"/>
    </row>
    <row r="378" spans="2:2" x14ac:dyDescent="0.25">
      <c r="B378" s="63"/>
    </row>
    <row r="379" spans="2:2" x14ac:dyDescent="0.25">
      <c r="B379" s="63"/>
    </row>
    <row r="380" spans="2:2" x14ac:dyDescent="0.25">
      <c r="B380" s="63"/>
    </row>
    <row r="381" spans="2:2" x14ac:dyDescent="0.25">
      <c r="B381" s="63"/>
    </row>
    <row r="382" spans="2:2" x14ac:dyDescent="0.25">
      <c r="B382" s="63"/>
    </row>
    <row r="383" spans="2:2" x14ac:dyDescent="0.25">
      <c r="B383" s="63"/>
    </row>
    <row r="384" spans="2:2" x14ac:dyDescent="0.25">
      <c r="B384" s="63"/>
    </row>
    <row r="385" spans="2:2" x14ac:dyDescent="0.25">
      <c r="B385" s="63"/>
    </row>
    <row r="386" spans="2:2" x14ac:dyDescent="0.25">
      <c r="B386" s="63"/>
    </row>
    <row r="387" spans="2:2" x14ac:dyDescent="0.25">
      <c r="B387" s="63"/>
    </row>
    <row r="388" spans="2:2" x14ac:dyDescent="0.25">
      <c r="B388" s="63"/>
    </row>
    <row r="389" spans="2:2" x14ac:dyDescent="0.25">
      <c r="B389" s="63"/>
    </row>
    <row r="390" spans="2:2" x14ac:dyDescent="0.25">
      <c r="B390" s="63"/>
    </row>
    <row r="391" spans="2:2" x14ac:dyDescent="0.25">
      <c r="B391" s="63"/>
    </row>
    <row r="392" spans="2:2" x14ac:dyDescent="0.25">
      <c r="B392" s="63"/>
    </row>
    <row r="393" spans="2:2" x14ac:dyDescent="0.25">
      <c r="B393" s="63"/>
    </row>
    <row r="394" spans="2:2" x14ac:dyDescent="0.25">
      <c r="B394" s="63"/>
    </row>
    <row r="395" spans="2:2" x14ac:dyDescent="0.25">
      <c r="B395" s="63"/>
    </row>
    <row r="396" spans="2:2" x14ac:dyDescent="0.25">
      <c r="B396" s="63"/>
    </row>
    <row r="397" spans="2:2" x14ac:dyDescent="0.25">
      <c r="B397" s="63"/>
    </row>
    <row r="398" spans="2:2" x14ac:dyDescent="0.25">
      <c r="B398" s="63"/>
    </row>
    <row r="399" spans="2:2" x14ac:dyDescent="0.25">
      <c r="B399" s="63"/>
    </row>
    <row r="400" spans="2:2" x14ac:dyDescent="0.25">
      <c r="B400" s="63"/>
    </row>
  </sheetData>
  <pageMargins left="0.75" right="0.75" top="1" bottom="1" header="0.5" footer="0.5"/>
  <pageSetup scale="61" fitToHeight="18" orientation="landscape" r:id="rId1"/>
  <headerFooter alignWithMargins="0"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</vt:lpstr>
      <vt:lpstr>Website!Print_Area</vt:lpstr>
      <vt:lpstr>Website!Print_Titles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Total Retirement Employer Contributions and Differences by Agency</dc:title>
  <dc:subject>Analysis of Total Retirement Employer Contributions and Differences by Agency</dc:subject>
  <dc:creator>Virginia Retirement System</dc:creator>
  <dcterms:created xsi:type="dcterms:W3CDTF">2026-07-25T16:33:55Z</dcterms:created>
  <dcterms:modified xsi:type="dcterms:W3CDTF">2026-08-07T18:41:48Z</dcterms:modified>
</cp:coreProperties>
</file>